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Existencias" sheetId="1" state="visible" r:id="rId2"/>
    <sheet name="Hoja1" sheetId="2" state="visible" r:id="rId3"/>
    <sheet name="Puñetas existencias" sheetId="3" state="visible" r:id="rId4"/>
  </sheets>
  <definedNames>
    <definedName function="false" hidden="false" localSheetId="0" name="OLE_LINK2" vbProcedure="false">Existencias!$B$233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<sst xmlns="http://schemas.openxmlformats.org/spreadsheetml/2006/main" count="770" uniqueCount="290">
  <si>
    <t xml:space="preserve">UNIVERSIDAD FRANCISCO DE VICTORÍA  - UFV</t>
  </si>
  <si>
    <t xml:space="preserve">Nombre</t>
  </si>
  <si>
    <t xml:space="preserve">Contabilidad financiera  ADE - Curso 2020 -2021</t>
  </si>
  <si>
    <t xml:space="preserve">Grupo</t>
  </si>
  <si>
    <t xml:space="preserve">Curso: 2ª - 1ª semestre</t>
  </si>
  <si>
    <t xml:space="preserve">Tema Existencias</t>
  </si>
  <si>
    <t xml:space="preserve">EJEMPLO 1</t>
  </si>
  <si>
    <t xml:space="preserve">Una empresa comercial adquiere mercaderías al contado en 2.500 €, figurando en factura un descuento por pronto pago de 150 € y otro descuento comercial por volumen de pedido (= rappel) de 50 €. El transporte de las mismas que asciende a 30 € es a cargo del comprador y lo abona en efectivo.</t>
  </si>
  <si>
    <t xml:space="preserve">IVA: 21%</t>
  </si>
  <si>
    <t xml:space="preserve">Venta</t>
  </si>
  <si>
    <t xml:space="preserve">Aprovi= coste de ventas</t>
  </si>
  <si>
    <t xml:space="preserve">PRECIO DE ADQUISICIÓN = IMPORTE FACTURADO + GASTOS NECESARIOS – DESCUENTOS DENTRO DE FACTURA
PRECIO DE ADQUISICIÓN = 2.500 + 30 – 150 – 50 = 2.330 €</t>
  </si>
  <si>
    <t xml:space="preserve">Gasto transpor</t>
  </si>
  <si>
    <t xml:space="preserve">Fecha</t>
  </si>
  <si>
    <t xml:space="preserve">#</t>
  </si>
  <si>
    <t xml:space="preserve">Debe </t>
  </si>
  <si>
    <t xml:space="preserve">Haber</t>
  </si>
  <si>
    <t xml:space="preserve">Contado- Precio facturado</t>
  </si>
  <si>
    <t xml:space="preserve">Compra</t>
  </si>
  <si>
    <t xml:space="preserve">Compra de mercaderías</t>
  </si>
  <si>
    <t xml:space="preserve">Descuentos</t>
  </si>
  <si>
    <t xml:space="preserve">HP IVA soportado</t>
  </si>
  <si>
    <t xml:space="preserve">No forma mayor valor</t>
  </si>
  <si>
    <t xml:space="preserve">Rappel</t>
  </si>
  <si>
    <t xml:space="preserve">Bancos</t>
  </si>
  <si>
    <t xml:space="preserve">Transporte</t>
  </si>
  <si>
    <t xml:space="preserve">Existencias</t>
  </si>
  <si>
    <t xml:space="preserve">Precio para calcular el margen</t>
  </si>
  <si>
    <t xml:space="preserve">Variación de existencias</t>
  </si>
  <si>
    <t xml:space="preserve">EJEMPLO 2</t>
  </si>
  <si>
    <t xml:space="preserve">Una empresa comercial adquiere mercaderías a crédito en 2.500 €. El transporte de las mismas que asciende a 30 € es a cargo del comprador y lo abona en efectivo.
	Días más tarde el proveedor envía un abono en concepto de descuento comercial por volumen de pedido (= rappel) de 50 €.
	Finalmente la empresa devuelve la mitad del pedido por no cumplir con las garantías de calidad pactadas con el proveedor</t>
  </si>
  <si>
    <t xml:space="preserve">Db. Compra de mercadería </t>
  </si>
  <si>
    <t xml:space="preserve">Cr. Bancos</t>
  </si>
  <si>
    <t xml:space="preserve">Db. Existencias</t>
  </si>
  <si>
    <t xml:space="preserve">Cr. Variación de existencias</t>
  </si>
  <si>
    <t xml:space="preserve">Neto</t>
  </si>
  <si>
    <t xml:space="preserve">IVA</t>
  </si>
  <si>
    <t xml:space="preserve">TOTAL</t>
  </si>
  <si>
    <t xml:space="preserve">Precio vendedor</t>
  </si>
  <si>
    <t xml:space="preserve">Crédito</t>
  </si>
  <si>
    <t xml:space="preserve">Contado</t>
  </si>
  <si>
    <t xml:space="preserve">Días más tarde</t>
  </si>
  <si>
    <t xml:space="preserve">Proveedores</t>
  </si>
  <si>
    <t xml:space="preserve">Dst-rappel</t>
  </si>
  <si>
    <t xml:space="preserve">V. Inicial</t>
  </si>
  <si>
    <t xml:space="preserve">Rappels</t>
  </si>
  <si>
    <t xml:space="preserve">Rappel de compras</t>
  </si>
  <si>
    <t xml:space="preserve">Devol</t>
  </si>
  <si>
    <t xml:space="preserve">Valor en existencias a cierre</t>
  </si>
  <si>
    <t xml:space="preserve">Devolución</t>
  </si>
  <si>
    <t xml:space="preserve">Devolución de compras y similares</t>
  </si>
  <si>
    <t xml:space="preserve">Compras Netas (sumatorio grupo 60x)</t>
  </si>
  <si>
    <t xml:space="preserve">Sumatorio de 600 + (609)+ (608)</t>
  </si>
  <si>
    <t xml:space="preserve">EJEMPLO 3</t>
  </si>
  <si>
    <t xml:space="preserve">Una empresa comercial vende mercaderías a crédito por 15.000 €. El transporte de las mismas que asciende a 60 € es a cargo del vendedor y lo abona en efectivo. La empresa concede al cliente un descuento por volumen de pedido dentro de factura de 500 €.</t>
  </si>
  <si>
    <t xml:space="preserve">Vende Precio</t>
  </si>
  <si>
    <t xml:space="preserve">Ventas netas</t>
  </si>
  <si>
    <t xml:space="preserve">Vendedor</t>
  </si>
  <si>
    <t xml:space="preserve">Clientes</t>
  </si>
  <si>
    <t xml:space="preserve">Descuento</t>
  </si>
  <si>
    <t xml:space="preserve">Precio al cliente final + IVA</t>
  </si>
  <si>
    <t xml:space="preserve">Venta de mercaderías</t>
  </si>
  <si>
    <t xml:space="preserve">HP IVA repercutido</t>
  </si>
  <si>
    <t xml:space="preserve">Gato general</t>
  </si>
  <si>
    <t xml:space="preserve">Gast. Transporte</t>
  </si>
  <si>
    <t xml:space="preserve">Venntas netas</t>
  </si>
  <si>
    <t xml:space="preserve">Cta 700 + (706) +(709)</t>
  </si>
  <si>
    <t xml:space="preserve">*SOLO TIENES QUE METER UN DESCUENTO EN UN ASIENTO CUANDO ESTE LLEGA MÁS TARDE DE LA VENTA</t>
  </si>
  <si>
    <t xml:space="preserve">Aprov</t>
  </si>
  <si>
    <t xml:space="preserve">No conozco</t>
  </si>
  <si>
    <t xml:space="preserve">Margen directo</t>
  </si>
  <si>
    <t xml:space="preserve">Gassto general</t>
  </si>
  <si>
    <t xml:space="preserve">Cta 624</t>
  </si>
  <si>
    <t xml:space="preserve">Rtdo de explotación</t>
  </si>
  <si>
    <t xml:space="preserve">EJEMPLO 4</t>
  </si>
  <si>
    <t xml:space="preserve">Una empresa comercial vende mercaderías a crédito en 5.500 €. El transporte de las mismas que asciende a 30 € es a cargo del vendedor y lo abona en efectivo. La empresa concede al cliente un descuento por volumen de pedido dentro de factura de 50 €.
	Días más tarde, el cliente devuelve la mitad del pedido por no cumplir con las garantías de calidad pactadas con la empresa, abonando en ese momento el resto de la compra.  
	Finalmente la empresa envía un abono en concepto de descuento por pronto pago de 50 €.</t>
  </si>
  <si>
    <t xml:space="preserve">Venta-Precio</t>
  </si>
  <si>
    <t xml:space="preserve">Venta inicial</t>
  </si>
  <si>
    <t xml:space="preserve">Devolución de ventas</t>
  </si>
  <si>
    <t xml:space="preserve">Descuento p</t>
  </si>
  <si>
    <t xml:space="preserve">Descuento por pronto pago sobre ventas</t>
  </si>
  <si>
    <t xml:space="preserve">Cobro</t>
  </si>
  <si>
    <t xml:space="preserve">Sumatorio de 700 + (706) + ( 708) + (709)</t>
  </si>
  <si>
    <t xml:space="preserve">Saldo a cobrar al cliente</t>
  </si>
  <si>
    <t xml:space="preserve">Sumatorio de la cta 430-No coincide con las ventas porque este importe lleva IVA</t>
  </si>
  <si>
    <t xml:space="preserve">EJEMPLO 5</t>
  </si>
  <si>
    <t xml:space="preserve">La ficha de almacén de una empresa correspondiente al ejercicio económico el detalle que aparece a continuación. Se pide determinar el coste de las existencias finales si la  empresa utiliza el método de valoración: 
FIFO
CMP</t>
  </si>
  <si>
    <t xml:space="preserve">Precio unitario (€)</t>
  </si>
  <si>
    <t xml:space="preserve">Existencias iniciales</t>
  </si>
  <si>
    <t xml:space="preserve">Compras</t>
  </si>
  <si>
    <t xml:space="preserve">Ventas</t>
  </si>
  <si>
    <t xml:space="preserve">Existencias finales</t>
  </si>
  <si>
    <t xml:space="preserve">¿?</t>
  </si>
  <si>
    <t xml:space="preserve">NO CONFUNDIR PRECIO DE VENTA VS PRECIO DE COSTE</t>
  </si>
  <si>
    <t xml:space="preserve">FIFO</t>
  </si>
  <si>
    <t xml:space="preserve">CMP = PMP</t>
  </si>
  <si>
    <t xml:space="preserve">PRECIO VENTA</t>
  </si>
  <si>
    <t xml:space="preserve">PMP</t>
  </si>
  <si>
    <t xml:space="preserve">Concepto</t>
  </si>
  <si>
    <t xml:space="preserve">Uds físicas</t>
  </si>
  <si>
    <t xml:space="preserve">Precio Total</t>
  </si>
  <si>
    <t xml:space="preserve">Precio Unitario</t>
  </si>
  <si>
    <t xml:space="preserve">1 Compras</t>
  </si>
  <si>
    <t xml:space="preserve">PMP = CMP en ese momento</t>
  </si>
  <si>
    <t xml:space="preserve">1 Ventas</t>
  </si>
  <si>
    <t xml:space="preserve">2 Compras</t>
  </si>
  <si>
    <t xml:space="preserve">2 Ventas</t>
  </si>
  <si>
    <t xml:space="preserve">3 Compras</t>
  </si>
  <si>
    <t xml:space="preserve">3 Ventas</t>
  </si>
  <si>
    <t xml:space="preserve">EXISTENCIAS FINALES</t>
  </si>
  <si>
    <t xml:space="preserve">** 2ª Compra</t>
  </si>
  <si>
    <t xml:space="preserve">** 3ª Compra</t>
  </si>
  <si>
    <t xml:space="preserve">Beneficio  año 1 </t>
  </si>
  <si>
    <t xml:space="preserve">TOTALES</t>
  </si>
  <si>
    <t xml:space="preserve">Benefiico existencias finales</t>
  </si>
  <si>
    <t xml:space="preserve">Precio, crecientes, ¿ qué método va a dar mayor beneficio?</t>
  </si>
  <si>
    <t xml:space="preserve">NINGUNO</t>
  </si>
  <si>
    <t xml:space="preserve">Beneficio total</t>
  </si>
  <si>
    <t xml:space="preserve">EJEMPLO 6</t>
  </si>
  <si>
    <t xml:space="preserve">La empresa comercial “C, S.A.” tiene unas mercaderías valoradas al cierre del ejercicio económico en 2.000 €. El valor de realización de las mismas es de 1.500 € siendo los gastos pendientes de comercialización 100 €. La firma tenía registrado un deterioro de su almacén en el ejercicio anterior por 500 €. </t>
  </si>
  <si>
    <t xml:space="preserve">DATO AÑADIDO: EXISTENCIAS INICIALES POR VALOR DE 3000€</t>
  </si>
  <si>
    <t xml:space="preserve">31-12-2001</t>
  </si>
  <si>
    <t xml:space="preserve">Cta 300-EXISTENCIAS</t>
  </si>
  <si>
    <t xml:space="preserve">Cta 390- Deterioro de valor de existencias</t>
  </si>
  <si>
    <t xml:space="preserve">2 asientos</t>
  </si>
  <si>
    <t xml:space="preserve">Opción a</t>
  </si>
  <si>
    <t xml:space="preserve">Valor neto en balance de ct 300</t>
  </si>
  <si>
    <t xml:space="preserve">Var. Exist</t>
  </si>
  <si>
    <t xml:space="preserve">31-dic</t>
  </si>
  <si>
    <t xml:space="preserve">Existencias – cta 300</t>
  </si>
  <si>
    <t xml:space="preserve">VNR – Precio de venta – coste de comercialización – coste de fabricación pendientes</t>
  </si>
  <si>
    <t xml:space="preserve">VNR A 31 DE DIC.</t>
  </si>
  <si>
    <t xml:space="preserve">Existe un deterioro porque mi coste es superior a lo que me va a dar el mercado por él</t>
  </si>
  <si>
    <t xml:space="preserve">Pérdida potencial-Deterioro reversible</t>
  </si>
  <si>
    <t xml:space="preserve">1 asiento</t>
  </si>
  <si>
    <t xml:space="preserve">Opción b</t>
  </si>
  <si>
    <t xml:space="preserve">Asinetos de ajuste de existencias a 31 de diciembre </t>
  </si>
  <si>
    <t xml:space="preserve">*** Variación de existencias – cta 610- SE HACE SIEMPRE</t>
  </si>
  <si>
    <t xml:space="preserve">Existencias finales – cta 300</t>
  </si>
  <si>
    <t xml:space="preserve">*** Revertir el deterioro que lo hubiera de este año ( si hay) o a 1 de enero ( o 31 dc año pasado)</t>
  </si>
  <si>
    <t xml:space="preserve">Variación de existencias- cta 610</t>
  </si>
  <si>
    <t xml:space="preserve">*** Registrar si hubiera el deterioro de año actual</t>
  </si>
  <si>
    <t xml:space="preserve">Existencias iniciales cta 300</t>
  </si>
  <si>
    <t xml:space="preserve">Es lo mismo que los dos asientos anteriores</t>
  </si>
  <si>
    <t xml:space="preserve">Reversión año anterior</t>
  </si>
  <si>
    <t xml:space="preserve">Deterioro de valor existencias – cta 396</t>
  </si>
  <si>
    <t xml:space="preserve">AÑO PREVIO</t>
  </si>
  <si>
    <t xml:space="preserve">Revisión de deterioro cta 793</t>
  </si>
  <si>
    <t xml:space="preserve">Deterioro actual</t>
  </si>
  <si>
    <t xml:space="preserve">Pérdida por deterioro de valor- cta 693</t>
  </si>
  <si>
    <t xml:space="preserve">AÑO ACTUAL</t>
  </si>
  <si>
    <t xml:space="preserve">COMPRAS NETAS = sumatorio del grupo 60x ( Compras +/- descuentos ± devolución)</t>
  </si>
  <si>
    <t xml:space="preserve">Deterioro de valor existencias – cta 390</t>
  </si>
  <si>
    <t xml:space="preserve">vs</t>
  </si>
  <si>
    <t xml:space="preserve">APROVISIONAMIENTOS = Compras netas ± V. Existencias ± Pérdidas y Reversiones DV</t>
  </si>
  <si>
    <t xml:space="preserve">Opción b)</t>
  </si>
  <si>
    <t xml:space="preserve">DATO AÑADIDO Existencias iniciales por valor de 1900 €</t>
  </si>
  <si>
    <t xml:space="preserve">CAMBIA</t>
  </si>
  <si>
    <t xml:space="preserve">Igual</t>
  </si>
  <si>
    <t xml:space="preserve">Var. Exist. JUNTO</t>
  </si>
  <si>
    <t xml:space="preserve">Variación de existencias – cta 610</t>
  </si>
  <si>
    <t xml:space="preserve">Reversión de DV (cta 793)</t>
  </si>
  <si>
    <t xml:space="preserve">Saldo cta 610 es ACREEDOR por 100</t>
  </si>
  <si>
    <t xml:space="preserve">EJEMPLO 7</t>
  </si>
  <si>
    <t xml:space="preserve">La empresa comercial PMB, S.A. ha adquirido a crédito mercaderías por 2.320 € importe que incluye el IVA del 16%. Días más tarde vende, también a crédito, dichas mercaderías por 4.640 € con IVA del 16% incluido. Registra las operaciones, así como, el asiento de liquidación del IVA</t>
  </si>
  <si>
    <t xml:space="preserve">HP IVA Soportado</t>
  </si>
  <si>
    <t xml:space="preserve">IVA Repercutido</t>
  </si>
  <si>
    <t xml:space="preserve">Liquidación IVA</t>
  </si>
  <si>
    <t xml:space="preserve">HP Acreedora por IVA</t>
  </si>
  <si>
    <t xml:space="preserve">CASO 1</t>
  </si>
  <si>
    <t xml:space="preserve">La empresa A, S.A. adquiere 2.000 unidades físicas de mercaderías. Calcula su precio de adquisición sabiendo que:</t>
  </si>
  <si>
    <t xml:space="preserve">Precio unitario: 120 euros
Descuentos en factura
		a) Por volumen de compras: 2.400 euros
		b) Por pronto pago: 3.420 euros
		c) Por promoción: 3.600 euros.
La empresa incurre en los siguientes gastos hasta que las mercancías llegan al almacén:
		a) Transporte: 2.020 euros
		b) Seguro: 1.000 euros	
		c) Aranceles: 12.000 euros</t>
  </si>
  <si>
    <t xml:space="preserve">Volumen compras</t>
  </si>
  <si>
    <t xml:space="preserve">CASO 2</t>
  </si>
  <si>
    <t xml:space="preserve">La empresa B, S.A. desea calcular los costes que le ha supuesto la elaboración de 1.440 unidades y para ello disponemos de los siguientes datos:</t>
  </si>
  <si>
    <t xml:space="preserve">Consumo de MP y otros aprovisionamientos: 30.000 euros</t>
  </si>
  <si>
    <t xml:space="preserve">Costes directos: 90.000 euros</t>
  </si>
  <si>
    <t xml:space="preserve">Costes indirectos de fabricación: 40.000 euros.</t>
  </si>
  <si>
    <t xml:space="preserve">Coste</t>
  </si>
  <si>
    <t xml:space="preserve">Coste unitario de producción</t>
  </si>
  <si>
    <t xml:space="preserve">*Considero que es el único producto de la empresa B, por lo que meto todos</t>
  </si>
  <si>
    <t xml:space="preserve">CASO 3</t>
  </si>
  <si>
    <t xml:space="preserve">Según el inventario de B, S.A. el valor de las existencias finales es de 320.000 euros. El precio de venta de dichas existencias es de 340.000 euros, calculándose unos costes de ventas de 24.000 euros. ¿Hay que realizar una corrección valorativa?</t>
  </si>
  <si>
    <t xml:space="preserve">Si, porque el Pventa es menor que el del valor de existencias más </t>
  </si>
  <si>
    <t xml:space="preserve">coste de lo vendido: 340&lt;344</t>
  </si>
  <si>
    <t xml:space="preserve">Corrección Val.</t>
  </si>
  <si>
    <t xml:space="preserve">Pérdida por deterioro de valor</t>
  </si>
  <si>
    <t xml:space="preserve">Deterioro de valor de las mercaderías</t>
  </si>
  <si>
    <t xml:space="preserve">CASO 4</t>
  </si>
  <si>
    <t xml:space="preserve">B, S.A., presenta el siguiente movimiento en su ficha de almacén del año 2008:</t>
  </si>
  <si>
    <t xml:space="preserve"> *Existencias iniciales 5.000 u.f. a 12 euros/u.f.
*Compras de 3.000 u.f. a 14 euros/u.f. Hay un descuento por volumen por 2.100 euros y unos gastos de transporte de 300 euros.
*Venta de 6.000 u.f. a 20 euros/u.f. con un descuento del 5% en factura por pronto pago.
*Compra de 2.000 u.f. a 15 euros/u.f. con un descuento comercial en factura del 10%.
*Venta de 1.000 u.f. a 25 euros.</t>
  </si>
  <si>
    <t xml:space="preserve">Calcular el valor de las existencias finales por el método FIFO. Sabiendo que el recuento físico ha dado un inventario de 2.500 u.f.</t>
  </si>
  <si>
    <t xml:space="preserve">Número</t>
  </si>
  <si>
    <t xml:space="preserve">Precio/U</t>
  </si>
  <si>
    <t xml:space="preserve">Db</t>
  </si>
  <si>
    <t xml:space="preserve">Compra 1</t>
  </si>
  <si>
    <t xml:space="preserve">Cr</t>
  </si>
  <si>
    <t xml:space="preserve">Compras M</t>
  </si>
  <si>
    <t xml:space="preserve">Venta 1</t>
  </si>
  <si>
    <t xml:space="preserve">Existencias Iniciales</t>
  </si>
  <si>
    <t xml:space="preserve">1ª Compra</t>
  </si>
  <si>
    <t xml:space="preserve">1ª Venta</t>
  </si>
  <si>
    <t xml:space="preserve">Compra 2</t>
  </si>
  <si>
    <t xml:space="preserve">2ª Compra</t>
  </si>
  <si>
    <t xml:space="preserve">2ª Venta</t>
  </si>
  <si>
    <t xml:space="preserve">Variación de Existencias</t>
  </si>
  <si>
    <t xml:space="preserve">Valoración Existencias Finales</t>
  </si>
  <si>
    <t xml:space="preserve">Venta 2</t>
  </si>
  <si>
    <t xml:space="preserve">Variación de existencias de mercaderías</t>
  </si>
  <si>
    <t xml:space="preserve">CASO 5</t>
  </si>
  <si>
    <t xml:space="preserve">Calcular con las mismas operaciones del caso anterior el valor de las existencias finales por el método del Coste Medio Ponderado.</t>
  </si>
  <si>
    <t xml:space="preserve">CMP</t>
  </si>
  <si>
    <t xml:space="preserve">CASO 6</t>
  </si>
  <si>
    <t xml:space="preserve">Registra en el libro diario las anotaciones que procedan, de acuerdo a los siguientes hechos contables:</t>
  </si>
  <si>
    <t xml:space="preserve">1.El precio de adquisición de las existencias finales en el almacén es de 5.000 u.m. Su valor neto realizable es de 4.700 u.m. Las existencias iniciales también tenían un precio de adquisición de 5.000 u.m., siendo su valor neto realizable de 5.200 u.m.</t>
  </si>
  <si>
    <t xml:space="preserve">Cta 300</t>
  </si>
  <si>
    <t xml:space="preserve">Cta 390</t>
  </si>
  <si>
    <t xml:space="preserve">VNR</t>
  </si>
  <si>
    <t xml:space="preserve">Deterioro</t>
  </si>
  <si>
    <t xml:space="preserve">NOO</t>
  </si>
  <si>
    <t xml:space="preserve">Si </t>
  </si>
  <si>
    <t xml:space="preserve">Bemeficio </t>
  </si>
  <si>
    <t xml:space="preserve">Péridida</t>
  </si>
  <si>
    <t xml:space="preserve">No se registra</t>
  </si>
  <si>
    <t xml:space="preserve">Si se registra</t>
  </si>
  <si>
    <t xml:space="preserve">2. El precio de adquisición de las existencias iniciales es de 3.000 u.m. y el de las existencias finales es de 4.000 u.m. El valor neto realizable respectivo es de 2.800 u.m. y 3.900 u.m.</t>
  </si>
  <si>
    <t xml:space="preserve">Sii</t>
  </si>
  <si>
    <t xml:space="preserve">Aprovisionaminetos Compras ± V. Existencias ± Pérdidas y reversiones de deterioro de valor</t>
  </si>
  <si>
    <t xml:space="preserve">Aprov= Compras 1000-200-100- Considerando que las compras van con signo “positivo”</t>
  </si>
  <si>
    <t xml:space="preserve">3. Compra mercancías al contado en 10.000 u.m. Además, el IVA soportado es de 1.600 u.m.</t>
  </si>
  <si>
    <t xml:space="preserve">4.Vende mercancías al contado en 15.000 u.m. IVA repercutido 2.400 u.m.</t>
  </si>
  <si>
    <t xml:space="preserve">5.	Presenta la declaración-liquidación por el IVA del período (suponer que las anteriores son las únicas operaciones).</t>
  </si>
  <si>
    <t xml:space="preserve">6. Compra mercancías en 2.000 u.m. El valor de los envases que hay que devolver asciende a 500 u.m.</t>
  </si>
  <si>
    <t xml:space="preserve">Envases y embalajes a devolver</t>
  </si>
  <si>
    <t xml:space="preserve">7. Transcurrido el plazo acordado, no se devuelven los envases.</t>
  </si>
  <si>
    <t xml:space="preserve">Compras de otros aprovisionamientos</t>
  </si>
  <si>
    <t xml:space="preserve">Embalajes</t>
  </si>
  <si>
    <t xml:space="preserve">8. Se paga la deuda con el proveedor.</t>
  </si>
  <si>
    <t xml:space="preserve">9. Vende mercancías en 5.000 u.m. Las mercancías vendidas se acompañan con unos envases retornables que tiene un valor de 200 u.m.</t>
  </si>
  <si>
    <t xml:space="preserve">Envases retornables</t>
  </si>
  <si>
    <t xml:space="preserve">Envases y embalajes a devolver por clientes</t>
  </si>
  <si>
    <t xml:space="preserve">10. El cliente devuelve los envases en el plazo acordado.</t>
  </si>
  <si>
    <t xml:space="preserve">Devolución envases</t>
  </si>
  <si>
    <t xml:space="preserve">11. El cliente paga el valor de su deuda. La empresa descuenta 100 u.m. en concepto de volumen de operación.</t>
  </si>
  <si>
    <t xml:space="preserve">Pago cliente</t>
  </si>
  <si>
    <t xml:space="preserve">12. El precio de adquisición de las existencias iniciales es de 4.000 u.m. y no quedan existencias en el almacén. El valor neto realizable de aquellas existencias, al cierre del ejercicio, es de 3.700 u.m.</t>
  </si>
  <si>
    <t xml:space="preserve">NO PROCEDE PORQUE NO QUEDAN </t>
  </si>
  <si>
    <t xml:space="preserve">13. Compra mercancías en 6.000 u.m. Además, el IVA soportado es de 1.000 u.m.</t>
  </si>
  <si>
    <t xml:space="preserve">14. Paga al proveedor el valor de su deuda.</t>
  </si>
  <si>
    <t xml:space="preserve">Pago</t>
  </si>
  <si>
    <t xml:space="preserve">15. No hace más operaciones que la anterior durante el trimestre correspondiente. Presenta la declaración liquidación por el IVA del referido período.</t>
  </si>
  <si>
    <t xml:space="preserve">Declaración IVA</t>
  </si>
  <si>
    <t xml:space="preserve">HP Deudora por IVA</t>
  </si>
  <si>
    <t xml:space="preserve">16. La empresa “FLIA, S.A.” tiene unas existencias finales valoradas en 30.000 €, el valor realizable de estas existencias es de 31.000 €, los gastos pendientes de comercialización son de 2.000 €. “FLIA, S.A.", tiene registrada una pérdida por deterioro de valor de mercaderías de 500 €.</t>
  </si>
  <si>
    <t xml:space="preserve">Reversión de Deterioro de Existencias</t>
  </si>
  <si>
    <t xml:space="preserve">Pérididas por deterioro de existencias</t>
  </si>
  <si>
    <t xml:space="preserve">Una empresa comercial adquiere mercaderías al contado en 2.500 €, figurando en factura un descuento por pronto pago de 150 €</t>
  </si>
  <si>
    <t xml:space="preserve"> y otro descuento comercial por volumen de pedido (= rappel) de 50 €. El transporte de las mismas que asciende a 30 € es a cargo del comprador y lo abona en efectivo.</t>
  </si>
  <si>
    <t xml:space="preserve">Factura</t>
  </si>
  <si>
    <t xml:space="preserve">Var. Ex.</t>
  </si>
  <si>
    <t xml:space="preserve">Una empresa comercial adquiere mercaderías a crédito en 2.500 €.</t>
  </si>
  <si>
    <t xml:space="preserve"> El transporte de las mismas que asciende a 30 € es a cargo del comprador y lo abona en efectivo.</t>
  </si>
  <si>
    <t xml:space="preserve">Días más tarde el proveedor envía un abono en concepto de descuento comercial por volumen de pedido (= rappel) de 50 €.</t>
  </si>
  <si>
    <t xml:space="preserve">Finalmente la empresa devuelve la mitad del pedido por no cumplir con las garantías de calidad pactadas con el proveedor</t>
  </si>
  <si>
    <t xml:space="preserve">Fuera</t>
  </si>
  <si>
    <t xml:space="preserve">Cred</t>
  </si>
  <si>
    <t xml:space="preserve">Ef</t>
  </si>
  <si>
    <t xml:space="preserve">Compras Netas</t>
  </si>
  <si>
    <t xml:space="preserve">P&amp;G</t>
  </si>
  <si>
    <t xml:space="preserve">Gastos </t>
  </si>
  <si>
    <t xml:space="preserve">Abono del resto</t>
  </si>
  <si>
    <t xml:space="preserve">Abono desc</t>
  </si>
  <si>
    <t xml:space="preserve">PRECIO DE ADQUISICIÓN = IMPORTE FACTURADO + GASTOS NECESARIOS – DESCUENTOS DENTRO DE FACTURA</t>
  </si>
  <si>
    <t xml:space="preserve">Ventas Netas (sumatorio grupo 70x)</t>
  </si>
  <si>
    <t xml:space="preserve">Saldo a cobrar al cliente:</t>
  </si>
  <si>
    <t xml:space="preserve">FIFO vs PMP</t>
  </si>
  <si>
    <t xml:space="preserve">(VALOR NETO DE REALIZACIÓN)</t>
  </si>
  <si>
    <t xml:space="preserve">Asientos de ajuste de existencias a 31 de diciembre </t>
  </si>
  <si>
    <t xml:space="preserve">Valor neto en balance de ct 300 = 300 – 390</t>
  </si>
  <si>
    <t xml:space="preserve">Liquidación del IVA</t>
  </si>
  <si>
    <t xml:space="preserve">Si HP Repercutido &gt; HP Soportado =</t>
  </si>
  <si>
    <t xml:space="preserve">HP Areedora por IVA</t>
  </si>
  <si>
    <t xml:space="preserve">Si HP Soportado &gt; HP Repercutido=</t>
  </si>
  <si>
    <t xml:space="preserve">Si no quedan existencias en el almacén:</t>
  </si>
  <si>
    <t xml:space="preserve">NPA</t>
  </si>
  <si>
    <t xml:space="preserve">Las devoluciones son sobre el precio inicial</t>
  </si>
  <si>
    <t xml:space="preserve">V. Inicial = Precio inicial – Descuentos /Rappels (DENTRO O FUERA DE FACTURA)</t>
  </si>
  <si>
    <t xml:space="preserve">Valor en existencias a cierre = V. Inicial – Devoluciones</t>
  </si>
  <si>
    <t xml:space="preserve">Si el valor razonable es mayor que el de adquisición NO se registra el beneficio</t>
  </si>
  <si>
    <t xml:space="preserve">Si hubiese pérdida si</t>
  </si>
</sst>
</file>

<file path=xl/styles.xml><?xml version="1.0" encoding="utf-8"?>
<styleSheet xmlns="http://schemas.openxmlformats.org/spreadsheetml/2006/main">
  <numFmts count="11">
    <numFmt numFmtId="164" formatCode="General"/>
    <numFmt numFmtId="165" formatCode="#,##0.0"/>
    <numFmt numFmtId="166" formatCode="#,##0&quot;  &quot;;[RED]\(#,##0&quot;)  &quot;;&quot;---    &quot;"/>
    <numFmt numFmtId="167" formatCode="[$-C0A]DD\-MMM\-YY"/>
    <numFmt numFmtId="168" formatCode="#,##0"/>
    <numFmt numFmtId="169" formatCode="0.00"/>
    <numFmt numFmtId="170" formatCode="0.00\ %"/>
    <numFmt numFmtId="171" formatCode="#,##0.00"/>
    <numFmt numFmtId="172" formatCode="DD/MM/YY"/>
    <numFmt numFmtId="173" formatCode="[$-C0A]#,##0\ _€;[RED]\-#,##0\ _€"/>
    <numFmt numFmtId="174" formatCode="General"/>
  </numFmts>
  <fonts count="16">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u val="single"/>
      <sz val="11"/>
      <color rgb="FF000000"/>
      <name val="Calibri"/>
      <family val="2"/>
      <charset val="1"/>
    </font>
    <font>
      <sz val="12"/>
      <name val="Calibri Light"/>
      <family val="2"/>
      <charset val="1"/>
    </font>
    <font>
      <b val="true"/>
      <sz val="12"/>
      <color rgb="FFFFFFFF"/>
      <name val="Calibri Light"/>
      <family val="2"/>
      <charset val="1"/>
    </font>
    <font>
      <b val="true"/>
      <sz val="12"/>
      <color rgb="FF000000"/>
      <name val="Calibri Light"/>
      <family val="2"/>
      <charset val="1"/>
    </font>
    <font>
      <b val="true"/>
      <sz val="11"/>
      <color rgb="FFC9211E"/>
      <name val="Calibri"/>
      <family val="2"/>
      <charset val="1"/>
    </font>
    <font>
      <i val="true"/>
      <sz val="11"/>
      <color rgb="FF000000"/>
      <name val="Calibri"/>
      <family val="2"/>
      <charset val="1"/>
    </font>
    <font>
      <sz val="10"/>
      <color rgb="FF000000"/>
      <name val="Verdana"/>
      <family val="2"/>
      <charset val="1"/>
    </font>
    <font>
      <b val="true"/>
      <sz val="10"/>
      <color rgb="FF000000"/>
      <name val="Verdana"/>
      <family val="2"/>
      <charset val="1"/>
    </font>
    <font>
      <sz val="12"/>
      <color rgb="FF000000"/>
      <name val="Calibri"/>
      <family val="2"/>
      <charset val="1"/>
    </font>
    <font>
      <b val="true"/>
      <sz val="12"/>
      <color rgb="FF000000"/>
      <name val="Calibri"/>
      <family val="2"/>
      <charset val="1"/>
    </font>
    <font>
      <b val="true"/>
      <i val="true"/>
      <u val="single"/>
      <sz val="11"/>
      <color rgb="FF000000"/>
      <name val="Calibri"/>
      <family val="2"/>
      <charset val="1"/>
    </font>
  </fonts>
  <fills count="12">
    <fill>
      <patternFill patternType="none"/>
    </fill>
    <fill>
      <patternFill patternType="gray125"/>
    </fill>
    <fill>
      <patternFill patternType="solid">
        <fgColor rgb="FFFFFFFF"/>
        <bgColor rgb="FFFFFFCC"/>
      </patternFill>
    </fill>
    <fill>
      <patternFill patternType="solid">
        <fgColor rgb="FFFFC000"/>
        <bgColor rgb="FFFFFF00"/>
      </patternFill>
    </fill>
    <fill>
      <patternFill patternType="solid">
        <fgColor rgb="FFDAE3F3"/>
        <bgColor rgb="FFCCFFFF"/>
      </patternFill>
    </fill>
    <fill>
      <patternFill patternType="solid">
        <fgColor rgb="FFFFFF00"/>
        <bgColor rgb="FFFFFF00"/>
      </patternFill>
    </fill>
    <fill>
      <patternFill patternType="solid">
        <fgColor rgb="FFB4C7DC"/>
        <bgColor rgb="FF99CCFF"/>
      </patternFill>
    </fill>
    <fill>
      <patternFill patternType="solid">
        <fgColor rgb="FF3366FF"/>
        <bgColor rgb="FF0066CC"/>
      </patternFill>
    </fill>
    <fill>
      <patternFill patternType="solid">
        <fgColor rgb="FFCCFFFF"/>
        <bgColor rgb="FFCCFFFF"/>
      </patternFill>
    </fill>
    <fill>
      <patternFill patternType="solid">
        <fgColor rgb="FFFF8000"/>
        <bgColor rgb="FFFF6600"/>
      </patternFill>
    </fill>
    <fill>
      <patternFill patternType="solid">
        <fgColor rgb="FFC9211E"/>
        <bgColor rgb="FF993366"/>
      </patternFill>
    </fill>
    <fill>
      <patternFill patternType="solid">
        <fgColor rgb="FF81D41A"/>
        <bgColor rgb="FF969696"/>
      </patternFill>
    </fill>
  </fills>
  <borders count="2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style="hair"/>
      <bottom/>
      <diagonal/>
    </border>
    <border diagonalUp="false" diagonalDown="false">
      <left/>
      <right/>
      <top style="hair"/>
      <bottom style="hair"/>
      <diagonal/>
    </border>
    <border diagonalUp="false" diagonalDown="false">
      <left style="medium"/>
      <right style="medium"/>
      <top style="medium"/>
      <bottom style="medium"/>
      <diagonal/>
    </border>
    <border diagonalUp="false" diagonalDown="false">
      <left style="hair"/>
      <right/>
      <top style="hair"/>
      <bottom/>
      <diagonal/>
    </border>
    <border diagonalUp="false" diagonalDown="false">
      <left/>
      <right style="hair"/>
      <top style="hair"/>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hair"/>
      <right/>
      <top/>
      <bottom/>
      <diagonal/>
    </border>
    <border diagonalUp="false" diagonalDown="false">
      <left/>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general" vertical="bottom" textRotation="0" wrapText="tru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64" fontId="4" fillId="4" borderId="2" xfId="0" applyFont="true" applyBorder="true" applyAlignment="false" applyProtection="false">
      <alignment horizontal="general" vertical="bottom" textRotation="0" wrapText="false" indent="0" shrinkToFit="false"/>
      <protection locked="true" hidden="false"/>
    </xf>
    <xf numFmtId="164" fontId="4" fillId="4" borderId="3" xfId="0" applyFont="true" applyBorder="true" applyAlignment="false" applyProtection="false">
      <alignment horizontal="general" vertical="bottom" textRotation="0" wrapText="false" indent="0" shrinkToFit="false"/>
      <protection locked="true" hidden="false"/>
    </xf>
    <xf numFmtId="167"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4" fontId="0" fillId="2" borderId="5" xfId="0" applyFont="true" applyBorder="true" applyAlignment="false" applyProtection="false">
      <alignment horizontal="general" vertical="bottom" textRotation="0" wrapText="false" indent="0" shrinkToFit="false"/>
      <protection locked="true" hidden="false"/>
    </xf>
    <xf numFmtId="166" fontId="0" fillId="2" borderId="5" xfId="0" applyFont="false" applyBorder="true" applyAlignment="false" applyProtection="false">
      <alignment horizontal="general" vertical="bottom" textRotation="0" wrapText="false" indent="0" shrinkToFit="false"/>
      <protection locked="true" hidden="false"/>
    </xf>
    <xf numFmtId="166" fontId="0" fillId="2" borderId="6" xfId="0" applyFont="false" applyBorder="true" applyAlignment="false" applyProtection="false">
      <alignment horizontal="general" vertical="bottom" textRotation="0" wrapText="false" indent="0" shrinkToFit="false"/>
      <protection locked="true" hidden="false"/>
    </xf>
    <xf numFmtId="167"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6" fontId="0" fillId="2" borderId="8" xfId="0" applyFont="false" applyBorder="true" applyAlignment="false" applyProtection="false">
      <alignment horizontal="general" vertical="bottom" textRotation="0" wrapText="false" indent="0" shrinkToFit="false"/>
      <protection locked="true" hidden="false"/>
    </xf>
    <xf numFmtId="168" fontId="0" fillId="2" borderId="8" xfId="0" applyFont="false" applyBorder="true" applyAlignment="false" applyProtection="false">
      <alignment horizontal="general" vertical="bottom" textRotation="0" wrapText="false" indent="0" shrinkToFit="false"/>
      <protection locked="true" hidden="false"/>
    </xf>
    <xf numFmtId="167" fontId="0" fillId="2" borderId="9"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true" applyProtection="false">
      <alignment horizontal="center"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8" fontId="0" fillId="2" borderId="11" xfId="0" applyFont="false" applyBorder="true" applyAlignment="false" applyProtection="false">
      <alignment horizontal="general" vertical="bottom"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0" fillId="6" borderId="0" xfId="0" applyFont="true" applyBorder="false" applyAlignment="true" applyProtection="false">
      <alignment horizontal="right"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0" fillId="2" borderId="5" xfId="0" applyFont="false" applyBorder="true" applyAlignment="true" applyProtection="false">
      <alignment horizontal="right" vertical="bottom" textRotation="0" wrapText="false" indent="0" shrinkToFit="false"/>
      <protection locked="true" hidden="false"/>
    </xf>
    <xf numFmtId="169" fontId="0" fillId="2" borderId="5" xfId="0" applyFont="false" applyBorder="true" applyAlignment="false" applyProtection="false">
      <alignment horizontal="general" vertical="bottom" textRotation="0" wrapText="false" indent="0" shrinkToFit="false"/>
      <protection locked="true" hidden="false"/>
    </xf>
    <xf numFmtId="169" fontId="0" fillId="2" borderId="6"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right" vertical="bottom" textRotation="0" wrapText="false" indent="0" shrinkToFit="false"/>
      <protection locked="true" hidden="false"/>
    </xf>
    <xf numFmtId="169" fontId="0" fillId="2" borderId="0" xfId="0" applyFont="false" applyBorder="false" applyAlignment="false" applyProtection="false">
      <alignment horizontal="general" vertical="bottom" textRotation="0" wrapText="false" indent="0" shrinkToFit="false"/>
      <protection locked="true" hidden="false"/>
    </xf>
    <xf numFmtId="169" fontId="0" fillId="2" borderId="8"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left" vertical="bottom" textRotation="0" wrapText="false" indent="0" shrinkToFit="false"/>
      <protection locked="true" hidden="false"/>
    </xf>
    <xf numFmtId="169" fontId="0" fillId="2" borderId="12" xfId="0" applyFont="false" applyBorder="true" applyAlignment="false" applyProtection="false">
      <alignment horizontal="general" vertical="bottom" textRotation="0" wrapText="false" indent="0" shrinkToFit="false"/>
      <protection locked="true" hidden="false"/>
    </xf>
    <xf numFmtId="170" fontId="0" fillId="2" borderId="0" xfId="0" applyFont="false" applyBorder="fals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71" fontId="0" fillId="2" borderId="0" xfId="0" applyFont="false" applyBorder="false" applyAlignment="false" applyProtection="false">
      <alignment horizontal="general" vertical="bottom" textRotation="0" wrapText="false" indent="0" shrinkToFit="false"/>
      <protection locked="true" hidden="false"/>
    </xf>
    <xf numFmtId="165" fontId="0" fillId="2" borderId="5" xfId="0" applyFont="false" applyBorder="true" applyAlignment="false" applyProtection="false">
      <alignment horizontal="general" vertical="bottom" textRotation="0" wrapText="false" indent="0" shrinkToFit="false"/>
      <protection locked="true" hidden="false"/>
    </xf>
    <xf numFmtId="165" fontId="0" fillId="2" borderId="6" xfId="0" applyFont="false" applyBorder="true" applyAlignment="false" applyProtection="false">
      <alignment horizontal="general" vertical="bottom" textRotation="0" wrapText="false" indent="0" shrinkToFit="false"/>
      <protection locked="true" hidden="false"/>
    </xf>
    <xf numFmtId="171" fontId="4" fillId="2" borderId="13" xfId="0" applyFont="true" applyBorder="true" applyAlignment="false" applyProtection="false">
      <alignment horizontal="general" vertical="bottom" textRotation="0" wrapText="false" indent="0" shrinkToFit="false"/>
      <protection locked="true" hidden="false"/>
    </xf>
    <xf numFmtId="164" fontId="4" fillId="2" borderId="13" xfId="0" applyFont="true" applyBorder="true" applyAlignment="false" applyProtection="false">
      <alignment horizontal="general" vertical="bottom" textRotation="0" wrapText="false" indent="0" shrinkToFit="false"/>
      <protection locked="true" hidden="false"/>
    </xf>
    <xf numFmtId="164" fontId="0" fillId="2" borderId="13" xfId="0" applyFont="false" applyBorder="true" applyAlignment="false" applyProtection="false">
      <alignment horizontal="general" vertical="bottom" textRotation="0" wrapText="false" indent="0" shrinkToFit="false"/>
      <protection locked="true" hidden="false"/>
    </xf>
    <xf numFmtId="165" fontId="0" fillId="2" borderId="8" xfId="0" applyFont="false" applyBorder="true" applyAlignment="false" applyProtection="false">
      <alignment horizontal="general" vertical="bottom" textRotation="0" wrapText="false" indent="0" shrinkToFit="false"/>
      <protection locked="true" hidden="false"/>
    </xf>
    <xf numFmtId="164" fontId="0" fillId="2" borderId="5" xfId="0" applyFont="true" applyBorder="true" applyAlignment="true" applyProtection="false">
      <alignment horizontal="left" vertical="bottom" textRotation="0" wrapText="false" indent="0" shrinkToFit="false"/>
      <protection locked="true" hidden="false"/>
    </xf>
    <xf numFmtId="165" fontId="0" fillId="2" borderId="10" xfId="0" applyFont="false" applyBorder="true" applyAlignment="false" applyProtection="false">
      <alignment horizontal="general" vertical="bottom" textRotation="0" wrapText="false" indent="0" shrinkToFit="false"/>
      <protection locked="true" hidden="false"/>
    </xf>
    <xf numFmtId="165" fontId="0" fillId="2" borderId="11" xfId="0" applyFont="false" applyBorder="true" applyAlignment="false" applyProtection="false">
      <alignment horizontal="general" vertical="bottom" textRotation="0" wrapText="false" indent="0" shrinkToFit="false"/>
      <protection locked="true" hidden="false"/>
    </xf>
    <xf numFmtId="165" fontId="0" fillId="5" borderId="8"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6" fillId="7" borderId="14" xfId="0" applyFont="true" applyBorder="true" applyAlignment="true" applyProtection="false">
      <alignment horizontal="center" vertical="top" textRotation="0" wrapText="true" indent="0" shrinkToFit="false"/>
      <protection locked="true" hidden="false"/>
    </xf>
    <xf numFmtId="164" fontId="7" fillId="7" borderId="14" xfId="0" applyFont="true" applyBorder="true" applyAlignment="true" applyProtection="false">
      <alignment horizontal="center" vertical="top" textRotation="0" wrapText="true" indent="0" shrinkToFit="false" readingOrder="1"/>
      <protection locked="true" hidden="false"/>
    </xf>
    <xf numFmtId="164" fontId="8" fillId="8" borderId="14" xfId="0" applyFont="true" applyBorder="true" applyAlignment="true" applyProtection="false">
      <alignment horizontal="left" vertical="top" textRotation="0" wrapText="true" indent="0" shrinkToFit="false" readingOrder="1"/>
      <protection locked="true" hidden="false"/>
    </xf>
    <xf numFmtId="164" fontId="8" fillId="8" borderId="14" xfId="0" applyFont="true" applyBorder="true" applyAlignment="true" applyProtection="false">
      <alignment horizontal="right" vertical="top" textRotation="0" wrapText="true" indent="0" shrinkToFit="false" readingOrder="1"/>
      <protection locked="true" hidden="false"/>
    </xf>
    <xf numFmtId="168" fontId="8" fillId="8" borderId="14" xfId="0" applyFont="true" applyBorder="true" applyAlignment="true" applyProtection="false">
      <alignment horizontal="right" vertical="top" textRotation="0" wrapText="true" indent="0" shrinkToFit="false" readingOrder="1"/>
      <protection locked="true" hidden="false"/>
    </xf>
    <xf numFmtId="164" fontId="7" fillId="7" borderId="14" xfId="0" applyFont="true" applyBorder="true" applyAlignment="true" applyProtection="false">
      <alignment horizontal="left" vertical="top" textRotation="0" wrapText="true" indent="0" shrinkToFit="false" readingOrder="1"/>
      <protection locked="true" hidden="false"/>
    </xf>
    <xf numFmtId="164" fontId="7" fillId="7" borderId="14" xfId="0" applyFont="true" applyBorder="true" applyAlignment="true" applyProtection="false">
      <alignment horizontal="right" vertical="top" textRotation="0" wrapText="true" indent="0" shrinkToFit="false" readingOrder="1"/>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0" fillId="9" borderId="0" xfId="0" applyFont="true" applyBorder="false" applyAlignment="false" applyProtection="false">
      <alignment horizontal="general" vertical="bottom" textRotation="0" wrapText="false" indent="0" shrinkToFit="false"/>
      <protection locked="true" hidden="false"/>
    </xf>
    <xf numFmtId="164" fontId="0" fillId="10" borderId="0" xfId="0" applyFont="true" applyBorder="false" applyAlignment="false" applyProtection="false">
      <alignment horizontal="general"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8" fontId="0" fillId="2" borderId="0" xfId="0" applyFont="false" applyBorder="false" applyAlignment="false" applyProtection="false">
      <alignment horizontal="general" vertical="bottom" textRotation="0" wrapText="false" indent="0" shrinkToFit="false"/>
      <protection locked="true" hidden="false"/>
    </xf>
    <xf numFmtId="173" fontId="0" fillId="2" borderId="0" xfId="0" applyFont="false" applyBorder="false" applyAlignment="false" applyProtection="false">
      <alignment horizontal="general" vertical="bottom" textRotation="0" wrapText="false" indent="0" shrinkToFit="false"/>
      <protection locked="true" hidden="false"/>
    </xf>
    <xf numFmtId="168" fontId="10" fillId="6" borderId="0" xfId="0" applyFont="true" applyBorder="false" applyAlignment="false" applyProtection="false">
      <alignment horizontal="general" vertical="bottom" textRotation="0" wrapText="false" indent="0" shrinkToFit="false"/>
      <protection locked="true" hidden="false"/>
    </xf>
    <xf numFmtId="168" fontId="4" fillId="2" borderId="13" xfId="0" applyFont="true" applyBorder="true" applyAlignment="false" applyProtection="false">
      <alignment horizontal="general" vertical="bottom" textRotation="0" wrapText="false" indent="0" shrinkToFit="false"/>
      <protection locked="true" hidden="false"/>
    </xf>
    <xf numFmtId="172" fontId="0" fillId="6" borderId="0" xfId="0" applyFont="false" applyBorder="false" applyAlignment="false" applyProtection="false">
      <alignment horizontal="general" vertical="bottom" textRotation="0" wrapText="false" indent="0" shrinkToFit="false"/>
      <protection locked="true" hidden="false"/>
    </xf>
    <xf numFmtId="167" fontId="0" fillId="11" borderId="4" xfId="0" applyFont="true" applyBorder="true" applyAlignment="false" applyProtection="false">
      <alignment horizontal="general" vertical="bottom" textRotation="0" wrapText="false" indent="0" shrinkToFit="false"/>
      <protection locked="true" hidden="false"/>
    </xf>
    <xf numFmtId="164" fontId="0" fillId="11" borderId="5" xfId="0" applyFont="true" applyBorder="true" applyAlignment="true" applyProtection="false">
      <alignment horizontal="center" vertical="bottom" textRotation="0" wrapText="false" indent="0" shrinkToFit="false"/>
      <protection locked="true" hidden="false"/>
    </xf>
    <xf numFmtId="164" fontId="0" fillId="11" borderId="5" xfId="0" applyFont="true" applyBorder="true" applyAlignment="false" applyProtection="false">
      <alignment horizontal="general" vertical="bottom" textRotation="0" wrapText="false" indent="0" shrinkToFit="false"/>
      <protection locked="true" hidden="false"/>
    </xf>
    <xf numFmtId="166" fontId="0" fillId="11" borderId="5" xfId="0" applyFont="false" applyBorder="true" applyAlignment="false" applyProtection="false">
      <alignment horizontal="general" vertical="bottom" textRotation="0" wrapText="false" indent="0" shrinkToFit="false"/>
      <protection locked="true" hidden="false"/>
    </xf>
    <xf numFmtId="166" fontId="0" fillId="11" borderId="6" xfId="0" applyFont="false" applyBorder="true" applyAlignment="false" applyProtection="false">
      <alignment horizontal="general" vertical="bottom" textRotation="0" wrapText="false" indent="0" shrinkToFit="false"/>
      <protection locked="true" hidden="false"/>
    </xf>
    <xf numFmtId="167" fontId="0" fillId="11" borderId="9" xfId="0" applyFont="fals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true" applyProtection="false">
      <alignment horizontal="center" vertical="bottom" textRotation="0" wrapText="false" indent="0" shrinkToFit="false"/>
      <protection locked="true" hidden="false"/>
    </xf>
    <xf numFmtId="164" fontId="0" fillId="11" borderId="10" xfId="0" applyFont="true" applyBorder="true" applyAlignment="false" applyProtection="false">
      <alignment horizontal="general" vertical="bottom" textRotation="0" wrapText="false" indent="0" shrinkToFit="false"/>
      <protection locked="true" hidden="false"/>
    </xf>
    <xf numFmtId="166" fontId="0" fillId="11" borderId="10" xfId="0" applyFont="false" applyBorder="true" applyAlignment="false" applyProtection="false">
      <alignment horizontal="general" vertical="bottom" textRotation="0" wrapText="false" indent="0" shrinkToFit="false"/>
      <protection locked="true" hidden="false"/>
    </xf>
    <xf numFmtId="166" fontId="0" fillId="11" borderId="11" xfId="0" applyFont="false" applyBorder="true" applyAlignment="false" applyProtection="false">
      <alignment horizontal="general" vertical="bottom" textRotation="0" wrapText="false" indent="0" shrinkToFit="false"/>
      <protection locked="true" hidden="false"/>
    </xf>
    <xf numFmtId="166" fontId="0" fillId="2" borderId="10" xfId="0" applyFont="false" applyBorder="true" applyAlignment="false" applyProtection="false">
      <alignment horizontal="general" vertical="bottom" textRotation="0" wrapText="false" indent="0" shrinkToFit="false"/>
      <protection locked="true" hidden="false"/>
    </xf>
    <xf numFmtId="166" fontId="0" fillId="2" borderId="11" xfId="0" applyFont="false" applyBorder="true" applyAlignment="false" applyProtection="false">
      <alignment horizontal="general" vertical="bottom" textRotation="0" wrapText="false" indent="0" shrinkToFit="false"/>
      <protection locked="true" hidden="false"/>
    </xf>
    <xf numFmtId="164" fontId="0" fillId="11" borderId="0" xfId="0" applyFont="true" applyBorder="false" applyAlignment="false" applyProtection="false">
      <alignment horizontal="general" vertical="bottom" textRotation="0" wrapText="false" indent="0" shrinkToFit="false"/>
      <protection locked="true" hidden="false"/>
    </xf>
    <xf numFmtId="166" fontId="0" fillId="11" borderId="0" xfId="0" applyFont="false" applyBorder="false" applyAlignment="false" applyProtection="false">
      <alignment horizontal="general" vertical="bottom" textRotation="0" wrapText="false" indent="0" shrinkToFit="false"/>
      <protection locked="true" hidden="false"/>
    </xf>
    <xf numFmtId="166" fontId="0" fillId="11" borderId="8" xfId="0" applyFont="fals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justify" vertical="center" textRotation="0" wrapText="true" indent="0" shrinkToFit="false"/>
      <protection locked="true" hidden="false"/>
    </xf>
    <xf numFmtId="168" fontId="4" fillId="2"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justify" vertical="center" textRotation="0" wrapText="true" indent="0" shrinkToFit="false"/>
      <protection locked="true" hidden="false"/>
    </xf>
    <xf numFmtId="164" fontId="11" fillId="0" borderId="0" xfId="0" applyFont="true" applyBorder="true" applyAlignment="true" applyProtection="false">
      <alignment horizontal="justify" vertical="center" textRotation="0" wrapText="tru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0" fillId="2" borderId="15" xfId="0" applyFont="true" applyBorder="true" applyAlignment="false" applyProtection="false">
      <alignment horizontal="general" vertical="bottom" textRotation="0" wrapText="false" indent="0" shrinkToFit="false"/>
      <protection locked="true" hidden="false"/>
    </xf>
    <xf numFmtId="164" fontId="0" fillId="2" borderId="16" xfId="0" applyFont="false" applyBorder="true" applyAlignment="false" applyProtection="false">
      <alignment horizontal="general" vertical="bottom" textRotation="0" wrapText="false" indent="0" shrinkToFit="false"/>
      <protection locked="true" hidden="false"/>
    </xf>
    <xf numFmtId="164" fontId="0" fillId="2" borderId="17" xfId="0" applyFont="false" applyBorder="true" applyAlignment="false" applyProtection="false">
      <alignment horizontal="general" vertical="bottom" textRotation="0" wrapText="false" indent="0" shrinkToFit="false"/>
      <protection locked="true" hidden="false"/>
    </xf>
    <xf numFmtId="164" fontId="0" fillId="2" borderId="18" xfId="0" applyFont="false" applyBorder="true" applyAlignment="false" applyProtection="false">
      <alignment horizontal="general" vertical="bottom" textRotation="0" wrapText="false" indent="0" shrinkToFit="false"/>
      <protection locked="true" hidden="false"/>
    </xf>
    <xf numFmtId="174" fontId="0" fillId="2" borderId="19" xfId="0" applyFont="false" applyBorder="true" applyAlignment="false" applyProtection="false">
      <alignment horizontal="general" vertical="bottom" textRotation="0" wrapText="false" indent="0" shrinkToFit="false"/>
      <protection locked="true" hidden="false"/>
    </xf>
    <xf numFmtId="166" fontId="4" fillId="2" borderId="0" xfId="0" applyFont="true" applyBorder="false" applyAlignment="false" applyProtection="false">
      <alignment horizontal="general" vertical="bottom" textRotation="0" wrapText="false" indent="0" shrinkToFit="false"/>
      <protection locked="true" hidden="false"/>
    </xf>
    <xf numFmtId="166" fontId="0" fillId="2" borderId="12" xfId="0" applyFont="false" applyBorder="true" applyAlignment="false" applyProtection="false">
      <alignment horizontal="general" vertical="bottom" textRotation="0" wrapText="false" indent="0" shrinkToFit="false"/>
      <protection locked="true" hidden="false"/>
    </xf>
    <xf numFmtId="166" fontId="0" fillId="2" borderId="16" xfId="0" applyFont="false" applyBorder="true" applyAlignment="false" applyProtection="false">
      <alignment horizontal="general" vertical="bottom" textRotation="0" wrapText="false" indent="0" shrinkToFit="false"/>
      <protection locked="true" hidden="false"/>
    </xf>
    <xf numFmtId="166" fontId="0" fillId="2" borderId="18" xfId="0" applyFont="false" applyBorder="true" applyAlignment="false" applyProtection="false">
      <alignment horizontal="general" vertical="bottom" textRotation="0" wrapText="false" indent="0" shrinkToFit="false"/>
      <protection locked="true" hidden="false"/>
    </xf>
    <xf numFmtId="166" fontId="0" fillId="2" borderId="19" xfId="0" applyFont="false" applyBorder="true" applyAlignment="false" applyProtection="false">
      <alignment horizontal="general" vertical="bottom" textRotation="0" wrapText="false" indent="0" shrinkToFit="false"/>
      <protection locked="true" hidden="false"/>
    </xf>
    <xf numFmtId="171" fontId="4" fillId="2" borderId="0" xfId="0" applyFont="true" applyBorder="false" applyAlignment="false" applyProtection="false">
      <alignment horizontal="general" vertical="bottom" textRotation="0" wrapText="false" indent="0" shrinkToFit="false"/>
      <protection locked="true" hidden="false"/>
    </xf>
    <xf numFmtId="166" fontId="0" fillId="2" borderId="0" xfId="0" applyFont="true" applyBorder="false" applyAlignment="false" applyProtection="false">
      <alignment horizontal="general" vertical="bottom" textRotation="0" wrapText="false" indent="0" shrinkToFit="false"/>
      <protection locked="true" hidden="false"/>
    </xf>
    <xf numFmtId="166" fontId="4" fillId="5" borderId="0" xfId="0" applyFont="true" applyBorder="false" applyAlignment="false" applyProtection="false">
      <alignment horizontal="general" vertical="bottom" textRotation="0" wrapText="false" indent="0" shrinkToFit="false"/>
      <protection locked="true" hidden="false"/>
    </xf>
    <xf numFmtId="174" fontId="4" fillId="5"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7" fontId="0" fillId="2" borderId="15" xfId="0" applyFont="tru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true" applyProtection="false">
      <alignment horizontal="right" vertical="bottom" textRotation="0" wrapText="false" indent="0" shrinkToFit="false"/>
      <protection locked="true" hidden="false"/>
    </xf>
    <xf numFmtId="164" fontId="0" fillId="2" borderId="12" xfId="0" applyFont="true" applyBorder="true" applyAlignment="false" applyProtection="false">
      <alignment horizontal="general" vertical="bottom" textRotation="0" wrapText="false" indent="0" shrinkToFit="false"/>
      <protection locked="true" hidden="false"/>
    </xf>
    <xf numFmtId="171" fontId="0" fillId="2" borderId="12" xfId="0" applyFont="false" applyBorder="true" applyAlignment="false" applyProtection="false">
      <alignment horizontal="general" vertical="bottom" textRotation="0" wrapText="false" indent="0" shrinkToFit="false"/>
      <protection locked="true" hidden="false"/>
    </xf>
    <xf numFmtId="171" fontId="0" fillId="2" borderId="16" xfId="0" applyFont="false" applyBorder="true" applyAlignment="false" applyProtection="false">
      <alignment horizontal="general" vertical="bottom" textRotation="0" wrapText="false" indent="0" shrinkToFit="false"/>
      <protection locked="true" hidden="false"/>
    </xf>
    <xf numFmtId="167" fontId="0" fillId="2" borderId="20" xfId="0" applyFont="false" applyBorder="true" applyAlignment="false" applyProtection="false">
      <alignment horizontal="general" vertical="bottom" textRotation="0" wrapText="false" indent="0" shrinkToFit="false"/>
      <protection locked="true" hidden="false"/>
    </xf>
    <xf numFmtId="171" fontId="0" fillId="2" borderId="21" xfId="0" applyFont="fals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7" fontId="0" fillId="2" borderId="17" xfId="0" applyFont="false" applyBorder="true" applyAlignment="false" applyProtection="false">
      <alignment horizontal="general" vertical="bottom" textRotation="0" wrapText="false" indent="0" shrinkToFit="false"/>
      <protection locked="true" hidden="false"/>
    </xf>
    <xf numFmtId="164" fontId="0" fillId="2" borderId="18" xfId="0" applyFont="false" applyBorder="true" applyAlignment="true" applyProtection="false">
      <alignment horizontal="right" vertical="bottom" textRotation="0" wrapText="false" indent="0" shrinkToFit="false"/>
      <protection locked="true" hidden="false"/>
    </xf>
    <xf numFmtId="171" fontId="0" fillId="2" borderId="18" xfId="0" applyFont="false" applyBorder="true" applyAlignment="false" applyProtection="false">
      <alignment horizontal="general" vertical="bottom" textRotation="0" wrapText="false" indent="0" shrinkToFit="false"/>
      <protection locked="true" hidden="false"/>
    </xf>
    <xf numFmtId="171" fontId="0" fillId="2" borderId="19" xfId="0" applyFont="false" applyBorder="true" applyAlignment="false" applyProtection="false">
      <alignment horizontal="general" vertical="bottom" textRotation="0" wrapText="false" indent="0" shrinkToFit="false"/>
      <protection locked="true" hidden="false"/>
    </xf>
    <xf numFmtId="174" fontId="4" fillId="2" borderId="12" xfId="0" applyFont="true" applyBorder="true" applyAlignment="false" applyProtection="false">
      <alignment horizontal="general" vertical="bottom" textRotation="0" wrapText="false" indent="0" shrinkToFit="false"/>
      <protection locked="true" hidden="false"/>
    </xf>
    <xf numFmtId="164" fontId="0" fillId="2" borderId="12" xfId="0" applyFont="true" applyBorder="true" applyAlignment="true" applyProtection="false">
      <alignment horizontal="left" vertical="bottom" textRotation="0" wrapText="false" indent="0" shrinkToFit="false"/>
      <protection locked="true" hidden="false"/>
    </xf>
    <xf numFmtId="167" fontId="0" fillId="2" borderId="17" xfId="0" applyFont="true" applyBorder="true" applyAlignment="false" applyProtection="false">
      <alignment horizontal="general" vertical="bottom" textRotation="0" wrapText="false" indent="0" shrinkToFit="false"/>
      <protection locked="true" hidden="false"/>
    </xf>
    <xf numFmtId="164" fontId="0" fillId="2" borderId="18" xfId="0" applyFont="true" applyBorder="true" applyAlignment="false" applyProtection="false">
      <alignment horizontal="general" vertical="bottom" textRotation="0" wrapText="false" indent="0" shrinkToFit="false"/>
      <protection locked="true" hidden="false"/>
    </xf>
    <xf numFmtId="167" fontId="0" fillId="2" borderId="0" xfId="0" applyFont="false" applyBorder="true" applyAlignment="false" applyProtection="false">
      <alignment horizontal="general" vertical="bottom" textRotation="0" wrapText="false" indent="0" shrinkToFit="false"/>
      <protection locked="true" hidden="false"/>
    </xf>
    <xf numFmtId="169" fontId="0" fillId="2" borderId="0" xfId="0" applyFont="false" applyBorder="true" applyAlignment="false" applyProtection="false">
      <alignment horizontal="general" vertical="bottom" textRotation="0" wrapText="false" indent="0" shrinkToFit="false"/>
      <protection locked="true" hidden="false"/>
    </xf>
    <xf numFmtId="166"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true" applyProtection="false">
      <alignment horizontal="left" vertical="bottom" textRotation="0" wrapText="false" indent="0" shrinkToFit="false"/>
      <protection locked="true" hidden="false"/>
    </xf>
    <xf numFmtId="164" fontId="0" fillId="2" borderId="0" xfId="0" applyFont="true" applyBorder="true" applyAlignment="true" applyProtection="false">
      <alignment horizontal="general" vertical="bottom"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71" fontId="0" fillId="2" borderId="0" xfId="0" applyFont="false" applyBorder="true" applyAlignment="false" applyProtection="false">
      <alignment horizontal="general" vertical="bottom" textRotation="0" wrapText="false" indent="0" shrinkToFit="false"/>
      <protection locked="true" hidden="false"/>
    </xf>
    <xf numFmtId="174" fontId="0" fillId="5" borderId="21" xfId="0" applyFont="false" applyBorder="true" applyAlignment="false" applyProtection="false">
      <alignment horizontal="general" vertical="bottom" textRotation="0" wrapText="false" indent="0" shrinkToFit="false"/>
      <protection locked="true" hidden="false"/>
    </xf>
    <xf numFmtId="174" fontId="0" fillId="5" borderId="12"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CC"/>
      <rgbColor rgb="FFCCFFFF"/>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000"/>
      <rgbColor rgb="FFFF80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190800</xdr:colOff>
      <xdr:row>1</xdr:row>
      <xdr:rowOff>158040</xdr:rowOff>
    </xdr:from>
    <xdr:to>
      <xdr:col>2</xdr:col>
      <xdr:colOff>495720</xdr:colOff>
      <xdr:row>4</xdr:row>
      <xdr:rowOff>93600</xdr:rowOff>
    </xdr:to>
    <xdr:pic>
      <xdr:nvPicPr>
        <xdr:cNvPr id="0" name="Imagen 1" descr=""/>
        <xdr:cNvPicPr/>
      </xdr:nvPicPr>
      <xdr:blipFill>
        <a:blip r:embed="rId1"/>
        <a:stretch/>
      </xdr:blipFill>
      <xdr:spPr>
        <a:xfrm>
          <a:off x="507960" y="348480"/>
          <a:ext cx="1210680" cy="5068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N618"/>
  <sheetViews>
    <sheetView showFormulas="false" showGridLines="true" showRowColHeaders="true" showZeros="true" rightToLeft="false" tabSelected="false" showOutlineSymbols="true" defaultGridColor="true" view="normal" topLeftCell="A350" colorId="64" zoomScale="100" zoomScaleNormal="100" zoomScalePageLayoutView="100" workbookViewId="0">
      <selection pane="topLeft" activeCell="H376" activeCellId="0" sqref="H376"/>
    </sheetView>
  </sheetViews>
  <sheetFormatPr defaultColWidth="11.58984375" defaultRowHeight="15" zeroHeight="false" outlineLevelRow="0" outlineLevelCol="0"/>
  <cols>
    <col collapsed="false" customWidth="true" hidden="false" outlineLevel="0" max="1" min="1" style="0" width="4.5"/>
    <col collapsed="false" customWidth="true" hidden="false" outlineLevel="0" max="2" min="2" style="0" width="12.83"/>
    <col collapsed="false" customWidth="true" hidden="false" outlineLevel="0" max="4" min="4" style="0" width="34.52"/>
    <col collapsed="false" customWidth="true" hidden="false" outlineLevel="0" max="17" min="17" style="0" width="11.16"/>
  </cols>
  <sheetData>
    <row r="1" customFormat="false" ht="15" hidden="false" customHeight="false" outlineLevel="0" collapsed="false">
      <c r="A1" s="1"/>
      <c r="B1" s="1"/>
      <c r="C1" s="1"/>
      <c r="D1" s="1"/>
      <c r="E1" s="1"/>
      <c r="F1" s="1"/>
      <c r="G1" s="1"/>
      <c r="H1" s="1"/>
      <c r="I1" s="1"/>
      <c r="J1" s="1"/>
      <c r="K1" s="1"/>
      <c r="L1" s="1"/>
      <c r="M1" s="1"/>
      <c r="N1" s="1"/>
      <c r="O1" s="1"/>
      <c r="P1" s="1"/>
      <c r="Q1" s="1"/>
      <c r="R1" s="1"/>
      <c r="S1" s="1"/>
    </row>
    <row r="2" customFormat="false" ht="15" hidden="false" customHeight="false" outlineLevel="0" collapsed="false">
      <c r="A2" s="1"/>
      <c r="B2" s="1"/>
      <c r="C2" s="1"/>
      <c r="D2" s="1"/>
      <c r="E2" s="1"/>
      <c r="F2" s="1"/>
      <c r="G2" s="1"/>
      <c r="H2" s="1"/>
      <c r="I2" s="1"/>
      <c r="J2" s="1"/>
      <c r="K2" s="1"/>
      <c r="L2" s="1"/>
      <c r="M2" s="1"/>
      <c r="N2" s="1"/>
      <c r="O2" s="1"/>
      <c r="P2" s="1"/>
      <c r="Q2" s="1"/>
      <c r="R2" s="1"/>
      <c r="S2" s="1"/>
      <c r="T2" s="1"/>
    </row>
    <row r="3" customFormat="false" ht="15" hidden="false" customHeight="false" outlineLevel="0" collapsed="false">
      <c r="A3" s="1"/>
      <c r="B3" s="1"/>
      <c r="C3" s="1"/>
      <c r="D3" s="2" t="s">
        <v>0</v>
      </c>
      <c r="E3" s="1"/>
      <c r="F3" s="1"/>
      <c r="G3" s="1"/>
      <c r="H3" s="3" t="s">
        <v>1</v>
      </c>
      <c r="I3" s="4"/>
      <c r="J3" s="4"/>
      <c r="K3" s="1"/>
      <c r="L3" s="1"/>
      <c r="M3" s="1"/>
      <c r="N3" s="1"/>
      <c r="O3" s="1"/>
      <c r="P3" s="1"/>
      <c r="Q3" s="1"/>
      <c r="R3" s="1"/>
      <c r="S3" s="1"/>
      <c r="T3" s="1"/>
    </row>
    <row r="4" customFormat="false" ht="15" hidden="false" customHeight="false" outlineLevel="0" collapsed="false">
      <c r="A4" s="1"/>
      <c r="B4" s="1"/>
      <c r="C4" s="1"/>
      <c r="D4" s="2" t="s">
        <v>2</v>
      </c>
      <c r="E4" s="1"/>
      <c r="F4" s="1"/>
      <c r="G4" s="1"/>
      <c r="H4" s="3" t="s">
        <v>3</v>
      </c>
      <c r="I4" s="4"/>
      <c r="J4" s="4"/>
      <c r="K4" s="1"/>
      <c r="L4" s="1"/>
      <c r="M4" s="1"/>
      <c r="N4" s="1"/>
      <c r="O4" s="1"/>
      <c r="P4" s="1"/>
      <c r="Q4" s="1"/>
      <c r="R4" s="1"/>
      <c r="S4" s="1"/>
      <c r="T4" s="1"/>
    </row>
    <row r="5" customFormat="false" ht="15" hidden="false" customHeight="false" outlineLevel="0" collapsed="false">
      <c r="A5" s="1"/>
      <c r="B5" s="1"/>
      <c r="C5" s="1"/>
      <c r="D5" s="2" t="s">
        <v>4</v>
      </c>
      <c r="E5" s="1"/>
      <c r="F5" s="1"/>
      <c r="G5" s="1"/>
      <c r="H5" s="1"/>
      <c r="I5" s="1"/>
      <c r="J5" s="1"/>
      <c r="K5" s="1"/>
      <c r="L5" s="1"/>
      <c r="M5" s="1"/>
      <c r="N5" s="1"/>
      <c r="O5" s="1"/>
      <c r="P5" s="1"/>
      <c r="Q5" s="1"/>
      <c r="R5" s="1"/>
      <c r="S5" s="1"/>
      <c r="T5" s="1"/>
    </row>
    <row r="6" customFormat="false" ht="15" hidden="false" customHeight="false" outlineLevel="0" collapsed="false">
      <c r="A6" s="5"/>
      <c r="B6" s="5"/>
      <c r="C6" s="5"/>
      <c r="D6" s="5"/>
      <c r="E6" s="5"/>
      <c r="F6" s="5"/>
      <c r="G6" s="5"/>
      <c r="H6" s="5"/>
      <c r="I6" s="5"/>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customFormat="false" ht="15" hidden="false" customHeight="false" outlineLevel="0" collapsed="false">
      <c r="A7" s="5"/>
      <c r="B7" s="6" t="s">
        <v>5</v>
      </c>
      <c r="C7" s="1"/>
      <c r="D7" s="1"/>
      <c r="E7" s="1"/>
      <c r="F7" s="1"/>
      <c r="G7" s="1"/>
      <c r="H7" s="1"/>
      <c r="I7" s="5"/>
      <c r="J7" s="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customFormat="false" ht="15" hidden="false" customHeight="false" outlineLevel="0" collapsed="false">
      <c r="A8" s="1"/>
      <c r="B8" s="1"/>
      <c r="C8" s="1"/>
      <c r="D8" s="1"/>
      <c r="E8" s="1"/>
      <c r="F8" s="1"/>
      <c r="G8" s="1"/>
      <c r="H8" s="1"/>
      <c r="I8" s="1"/>
      <c r="J8" s="1"/>
      <c r="K8" s="1"/>
      <c r="L8" s="1"/>
      <c r="M8" s="1"/>
      <c r="N8" s="1"/>
      <c r="O8" s="1"/>
      <c r="P8" s="1"/>
      <c r="Q8" s="1"/>
      <c r="R8" s="1"/>
      <c r="S8" s="1"/>
      <c r="T8" s="1"/>
      <c r="U8" s="1"/>
      <c r="V8" s="1"/>
      <c r="W8" s="1"/>
      <c r="X8" s="1"/>
      <c r="Y8" s="1"/>
      <c r="Z8" s="1"/>
    </row>
    <row r="9" customFormat="false" ht="15" hidden="false" customHeight="false" outlineLevel="0" collapsed="false">
      <c r="A9" s="1"/>
      <c r="B9" s="2" t="s">
        <v>6</v>
      </c>
      <c r="C9" s="1"/>
      <c r="D9" s="1"/>
      <c r="E9" s="1"/>
      <c r="F9" s="1"/>
      <c r="G9" s="1"/>
      <c r="H9" s="1"/>
      <c r="I9" s="1"/>
      <c r="J9" s="1"/>
      <c r="K9" s="1"/>
      <c r="L9" s="1"/>
      <c r="M9" s="1"/>
      <c r="N9" s="1"/>
      <c r="O9" s="1"/>
      <c r="P9" s="1"/>
      <c r="Q9" s="1"/>
      <c r="R9" s="1"/>
      <c r="S9" s="1"/>
      <c r="T9" s="1"/>
      <c r="U9" s="1"/>
      <c r="V9" s="1"/>
      <c r="W9" s="1"/>
      <c r="X9" s="1"/>
      <c r="Y9" s="1"/>
      <c r="Z9" s="1"/>
    </row>
    <row r="10" customFormat="false" ht="15" hidden="false" customHeight="true" outlineLevel="0" collapsed="false">
      <c r="A10" s="1"/>
      <c r="B10" s="7" t="s">
        <v>7</v>
      </c>
      <c r="C10" s="7"/>
      <c r="D10" s="7"/>
      <c r="E10" s="7"/>
      <c r="F10" s="7"/>
      <c r="G10" s="7"/>
      <c r="H10" s="7"/>
      <c r="I10" s="1"/>
      <c r="J10" s="1"/>
      <c r="K10" s="1"/>
      <c r="L10" s="1"/>
      <c r="M10" s="1"/>
      <c r="N10" s="1"/>
      <c r="O10" s="1"/>
      <c r="P10" s="1"/>
      <c r="Q10" s="1"/>
      <c r="R10" s="1"/>
      <c r="S10" s="1"/>
      <c r="T10" s="1"/>
      <c r="U10" s="1"/>
      <c r="V10" s="1"/>
      <c r="W10" s="1"/>
      <c r="X10" s="1"/>
      <c r="Y10" s="1"/>
      <c r="Z10" s="1"/>
    </row>
    <row r="11" customFormat="false" ht="15" hidden="false" customHeight="false" outlineLevel="0" collapsed="false">
      <c r="A11" s="1"/>
      <c r="B11" s="7"/>
      <c r="C11" s="7"/>
      <c r="D11" s="7"/>
      <c r="E11" s="7"/>
      <c r="F11" s="7"/>
      <c r="G11" s="7"/>
      <c r="H11" s="7"/>
      <c r="I11" s="1"/>
      <c r="J11" s="1"/>
      <c r="K11" s="1"/>
      <c r="L11" s="1"/>
      <c r="M11" s="1"/>
      <c r="N11" s="1"/>
      <c r="O11" s="1"/>
      <c r="P11" s="1"/>
      <c r="Q11" s="1"/>
      <c r="R11" s="1"/>
      <c r="S11" s="1"/>
      <c r="T11" s="1"/>
      <c r="U11" s="1"/>
      <c r="V11" s="1"/>
      <c r="W11" s="1"/>
      <c r="X11" s="1"/>
      <c r="Y11" s="1"/>
      <c r="Z11" s="1"/>
    </row>
    <row r="12" customFormat="false" ht="15" hidden="false" customHeight="false" outlineLevel="0" collapsed="false">
      <c r="A12" s="1"/>
      <c r="B12" s="7"/>
      <c r="C12" s="7"/>
      <c r="D12" s="7"/>
      <c r="E12" s="7"/>
      <c r="F12" s="7"/>
      <c r="G12" s="7"/>
      <c r="H12" s="7"/>
      <c r="I12" s="1"/>
      <c r="J12" s="1"/>
      <c r="K12" s="1"/>
      <c r="L12" s="1"/>
      <c r="M12" s="1"/>
      <c r="N12" s="1"/>
      <c r="O12" s="1"/>
      <c r="P12" s="1"/>
      <c r="Q12" s="1"/>
      <c r="R12" s="1"/>
      <c r="S12" s="1"/>
      <c r="T12" s="1"/>
      <c r="U12" s="1"/>
      <c r="V12" s="1"/>
      <c r="W12" s="1"/>
      <c r="X12" s="1"/>
      <c r="Y12" s="1"/>
      <c r="Z12" s="1"/>
    </row>
    <row r="13" customFormat="false" ht="15" hidden="false" customHeight="false" outlineLevel="0" collapsed="false">
      <c r="A13" s="1"/>
      <c r="B13" s="1" t="s">
        <v>8</v>
      </c>
      <c r="C13" s="1"/>
      <c r="D13" s="1"/>
      <c r="E13" s="1"/>
      <c r="F13" s="1"/>
      <c r="G13" s="1"/>
      <c r="H13" s="1"/>
      <c r="I13" s="1"/>
      <c r="J13" s="1"/>
      <c r="K13" s="1" t="s">
        <v>9</v>
      </c>
      <c r="L13" s="1" t="n">
        <v>100</v>
      </c>
      <c r="M13" s="1" t="n">
        <v>100</v>
      </c>
      <c r="N13" s="1"/>
      <c r="O13" s="1" t="n">
        <v>1500</v>
      </c>
      <c r="P13" s="2" t="n">
        <f aca="false">SUM(O13:O14)</f>
        <v>1000</v>
      </c>
      <c r="Q13" s="1"/>
      <c r="R13" s="1"/>
      <c r="S13" s="1"/>
      <c r="T13" s="1"/>
      <c r="U13" s="1"/>
      <c r="V13" s="1"/>
      <c r="W13" s="1"/>
      <c r="X13" s="1"/>
      <c r="Y13" s="1"/>
      <c r="Z13" s="1"/>
    </row>
    <row r="14" customFormat="false" ht="15" hidden="false" customHeight="false" outlineLevel="0" collapsed="false">
      <c r="A14" s="1"/>
      <c r="B14" s="1"/>
      <c r="C14" s="1"/>
      <c r="D14" s="1"/>
      <c r="E14" s="1"/>
      <c r="F14" s="1"/>
      <c r="G14" s="1"/>
      <c r="H14" s="1"/>
      <c r="I14" s="1"/>
      <c r="J14" s="1"/>
      <c r="K14" s="1" t="s">
        <v>10</v>
      </c>
      <c r="L14" s="1" t="n">
        <v>-85</v>
      </c>
      <c r="M14" s="1" t="n">
        <v>-65</v>
      </c>
      <c r="N14" s="1"/>
      <c r="O14" s="1" t="n">
        <v>-500</v>
      </c>
      <c r="P14" s="1"/>
      <c r="Q14" s="1"/>
      <c r="R14" s="1"/>
      <c r="S14" s="1"/>
      <c r="T14" s="1"/>
      <c r="U14" s="1"/>
      <c r="V14" s="1"/>
      <c r="W14" s="1"/>
      <c r="X14" s="1"/>
      <c r="Y14" s="1"/>
      <c r="Z14" s="1"/>
    </row>
    <row r="15" customFormat="false" ht="15" hidden="false" customHeight="false" outlineLevel="0" collapsed="false">
      <c r="A15" s="1"/>
      <c r="B15" s="1"/>
      <c r="C15" s="1"/>
      <c r="D15" s="1"/>
      <c r="E15" s="1"/>
      <c r="F15" s="1"/>
      <c r="G15" s="1"/>
      <c r="H15" s="1"/>
      <c r="I15" s="1"/>
      <c r="J15" s="1"/>
      <c r="K15" s="1"/>
      <c r="L15" s="1"/>
      <c r="M15" s="1"/>
      <c r="N15" s="1"/>
      <c r="P15" s="1"/>
      <c r="Q15" s="1"/>
      <c r="R15" s="1"/>
      <c r="S15" s="1"/>
      <c r="T15" s="1"/>
      <c r="U15" s="1"/>
      <c r="V15" s="1"/>
      <c r="W15" s="1"/>
      <c r="X15" s="1"/>
      <c r="Y15" s="1"/>
      <c r="Z15" s="1"/>
    </row>
    <row r="16" customFormat="false" ht="15" hidden="false" customHeight="true" outlineLevel="0" collapsed="false">
      <c r="A16" s="1"/>
      <c r="B16" s="7" t="s">
        <v>11</v>
      </c>
      <c r="C16" s="7"/>
      <c r="D16" s="7"/>
      <c r="E16" s="7"/>
      <c r="F16" s="7"/>
      <c r="G16" s="7"/>
      <c r="H16" s="7"/>
      <c r="I16" s="7"/>
      <c r="J16" s="1"/>
      <c r="K16" s="1" t="s">
        <v>12</v>
      </c>
      <c r="L16" s="1"/>
      <c r="M16" s="1" t="n">
        <v>-20</v>
      </c>
      <c r="N16" s="1"/>
      <c r="O16" s="1"/>
      <c r="P16" s="1"/>
      <c r="Q16" s="1"/>
      <c r="R16" s="1"/>
      <c r="S16" s="1"/>
      <c r="T16" s="1"/>
      <c r="U16" s="1"/>
      <c r="V16" s="1"/>
      <c r="W16" s="1"/>
      <c r="X16" s="1"/>
      <c r="Y16" s="1"/>
      <c r="Z16" s="1"/>
    </row>
    <row r="17" customFormat="false" ht="15" hidden="false" customHeight="false" outlineLevel="0" collapsed="false">
      <c r="A17" s="1"/>
      <c r="B17" s="7"/>
      <c r="C17" s="7"/>
      <c r="D17" s="7"/>
      <c r="E17" s="7"/>
      <c r="F17" s="7"/>
      <c r="G17" s="7"/>
      <c r="H17" s="7"/>
      <c r="I17" s="7"/>
      <c r="J17" s="1"/>
      <c r="K17" s="1"/>
      <c r="L17" s="1"/>
      <c r="M17" s="1"/>
      <c r="N17" s="1"/>
      <c r="O17" s="1"/>
      <c r="P17" s="1"/>
      <c r="Q17" s="1"/>
      <c r="R17" s="1"/>
      <c r="S17" s="1"/>
      <c r="T17" s="1"/>
      <c r="U17" s="1"/>
      <c r="V17" s="1"/>
      <c r="W17" s="1"/>
      <c r="X17" s="1"/>
      <c r="Y17" s="1"/>
      <c r="Z17" s="1"/>
    </row>
    <row r="18" customFormat="false" ht="15" hidden="false" customHeight="false" outlineLevel="0" collapsed="false">
      <c r="A18" s="1"/>
      <c r="B18" s="1"/>
      <c r="C18" s="1"/>
      <c r="D18" s="1"/>
      <c r="E18" s="1"/>
      <c r="F18" s="1"/>
      <c r="G18" s="1"/>
      <c r="H18" s="1"/>
      <c r="I18" s="1"/>
      <c r="J18" s="1"/>
      <c r="K18" s="1"/>
      <c r="L18" s="1"/>
      <c r="M18" s="1"/>
      <c r="N18" s="1"/>
      <c r="O18" s="1"/>
      <c r="P18" s="1"/>
      <c r="Q18" s="1"/>
      <c r="R18" s="1"/>
      <c r="S18" s="1"/>
      <c r="T18" s="1"/>
      <c r="U18" s="1"/>
      <c r="V18" s="1"/>
      <c r="W18" s="1"/>
      <c r="X18" s="1"/>
      <c r="Y18" s="1"/>
      <c r="Z18" s="1"/>
    </row>
    <row r="19" customFormat="false" ht="15" hidden="false" customHeight="false" outlineLevel="0" collapsed="false">
      <c r="A19" s="1"/>
      <c r="B19" s="1"/>
      <c r="C19" s="1"/>
      <c r="D19" s="1"/>
      <c r="E19" s="8" t="n">
        <f aca="false">+SUM(E21:E29)</f>
        <v>5149.3</v>
      </c>
      <c r="F19" s="8" t="n">
        <f aca="false">+SUM(F21:F29)</f>
        <v>5149.3</v>
      </c>
      <c r="G19" s="1"/>
      <c r="H19" s="1"/>
      <c r="I19" s="1"/>
      <c r="J19" s="1"/>
      <c r="K19" s="1"/>
      <c r="L19" s="1"/>
      <c r="M19" s="1"/>
      <c r="N19" s="1"/>
      <c r="O19" s="1"/>
      <c r="P19" s="1"/>
      <c r="Q19" s="1"/>
      <c r="R19" s="1"/>
      <c r="S19" s="1"/>
      <c r="T19" s="1"/>
      <c r="U19" s="1"/>
      <c r="V19" s="1"/>
      <c r="W19" s="1"/>
      <c r="X19" s="1"/>
      <c r="Y19" s="1"/>
      <c r="Z19" s="1"/>
    </row>
    <row r="20" customFormat="false" ht="15" hidden="false" customHeight="false" outlineLevel="0" collapsed="false">
      <c r="A20" s="1"/>
      <c r="B20" s="9" t="s">
        <v>13</v>
      </c>
      <c r="C20" s="10" t="s">
        <v>14</v>
      </c>
      <c r="D20" s="10" t="s">
        <v>1</v>
      </c>
      <c r="E20" s="10" t="s">
        <v>15</v>
      </c>
      <c r="F20" s="11" t="s">
        <v>16</v>
      </c>
      <c r="G20" s="1"/>
      <c r="H20" s="1" t="s">
        <v>17</v>
      </c>
      <c r="I20" s="1"/>
      <c r="J20" s="1" t="n">
        <v>2500</v>
      </c>
      <c r="K20" s="1"/>
      <c r="L20" s="1"/>
      <c r="M20" s="1"/>
      <c r="N20" s="1"/>
      <c r="O20" s="1"/>
      <c r="P20" s="1"/>
      <c r="Q20" s="1"/>
      <c r="R20" s="1"/>
      <c r="S20" s="1"/>
      <c r="T20" s="1"/>
      <c r="U20" s="1"/>
      <c r="V20" s="1"/>
      <c r="W20" s="1"/>
      <c r="X20" s="1"/>
      <c r="Y20" s="1"/>
      <c r="Z20" s="1"/>
    </row>
    <row r="21" customFormat="false" ht="15" hidden="false" customHeight="false" outlineLevel="0" collapsed="false">
      <c r="A21" s="1"/>
      <c r="B21" s="12" t="s">
        <v>18</v>
      </c>
      <c r="C21" s="13" t="n">
        <v>600</v>
      </c>
      <c r="D21" s="14" t="s">
        <v>19</v>
      </c>
      <c r="E21" s="15" t="n">
        <f aca="false">J25</f>
        <v>2330</v>
      </c>
      <c r="F21" s="16"/>
      <c r="G21" s="1"/>
      <c r="H21" s="1"/>
      <c r="I21" s="1" t="s">
        <v>20</v>
      </c>
      <c r="J21" s="1" t="n">
        <v>-150</v>
      </c>
      <c r="K21" s="1"/>
      <c r="L21" s="1"/>
      <c r="M21" s="1"/>
      <c r="N21" s="1"/>
      <c r="O21" s="1"/>
      <c r="P21" s="1"/>
      <c r="Q21" s="1"/>
      <c r="R21" s="1"/>
      <c r="S21" s="1"/>
      <c r="T21" s="1"/>
      <c r="U21" s="1"/>
      <c r="V21" s="1"/>
      <c r="W21" s="1"/>
      <c r="X21" s="1"/>
      <c r="Y21" s="1"/>
      <c r="Z21" s="1"/>
    </row>
    <row r="22" customFormat="false" ht="15" hidden="false" customHeight="false" outlineLevel="0" collapsed="false">
      <c r="A22" s="1"/>
      <c r="B22" s="17"/>
      <c r="C22" s="18" t="n">
        <v>472</v>
      </c>
      <c r="D22" s="1" t="s">
        <v>21</v>
      </c>
      <c r="E22" s="8" t="n">
        <f aca="false">E21*0.21</f>
        <v>489.3</v>
      </c>
      <c r="F22" s="19"/>
      <c r="G22" s="1" t="s">
        <v>22</v>
      </c>
      <c r="H22" s="1"/>
      <c r="I22" s="1" t="s">
        <v>23</v>
      </c>
      <c r="J22" s="1" t="n">
        <v>-50</v>
      </c>
      <c r="K22" s="1"/>
      <c r="L22" s="1"/>
      <c r="M22" s="1"/>
      <c r="N22" s="1"/>
      <c r="O22" s="1"/>
      <c r="P22" s="1"/>
      <c r="Q22" s="1"/>
      <c r="R22" s="1"/>
      <c r="S22" s="1"/>
      <c r="T22" s="1"/>
      <c r="U22" s="1"/>
      <c r="V22" s="1"/>
      <c r="W22" s="1"/>
      <c r="X22" s="1"/>
      <c r="Y22" s="1"/>
      <c r="Z22" s="1"/>
    </row>
    <row r="23" customFormat="false" ht="15" hidden="false" customHeight="false" outlineLevel="0" collapsed="false">
      <c r="A23" s="1"/>
      <c r="B23" s="17"/>
      <c r="C23" s="18" t="n">
        <v>572</v>
      </c>
      <c r="D23" s="1" t="s">
        <v>24</v>
      </c>
      <c r="E23" s="8"/>
      <c r="F23" s="19" t="n">
        <f aca="false">E21+E22</f>
        <v>2819.3</v>
      </c>
      <c r="G23" s="1"/>
      <c r="H23" s="1"/>
      <c r="I23" s="1" t="s">
        <v>25</v>
      </c>
      <c r="J23" s="1" t="n">
        <v>30</v>
      </c>
      <c r="K23" s="1"/>
      <c r="L23" s="1"/>
      <c r="M23" s="1"/>
      <c r="N23" s="1"/>
      <c r="O23" s="1"/>
      <c r="P23" s="1"/>
      <c r="Q23" s="1"/>
      <c r="R23" s="1"/>
      <c r="S23" s="1"/>
      <c r="T23" s="1"/>
      <c r="U23" s="1"/>
      <c r="V23" s="1"/>
      <c r="W23" s="1"/>
      <c r="X23" s="1"/>
      <c r="Y23" s="1"/>
      <c r="Z23" s="1"/>
    </row>
    <row r="24" customFormat="false" ht="15" hidden="false" customHeight="false" outlineLevel="0" collapsed="false">
      <c r="A24" s="1"/>
      <c r="B24" s="17"/>
      <c r="C24" s="18" t="n">
        <v>300</v>
      </c>
      <c r="D24" s="1" t="s">
        <v>26</v>
      </c>
      <c r="E24" s="1" t="n">
        <f aca="false">J25</f>
        <v>2330</v>
      </c>
      <c r="F24" s="20"/>
      <c r="G24" s="1" t="s">
        <v>27</v>
      </c>
      <c r="H24" s="1"/>
      <c r="I24" s="1"/>
      <c r="J24" s="1"/>
      <c r="K24" s="1"/>
      <c r="L24" s="1"/>
      <c r="M24" s="1"/>
      <c r="N24" s="1"/>
      <c r="O24" s="1"/>
      <c r="P24" s="1"/>
      <c r="Q24" s="1"/>
      <c r="R24" s="1"/>
      <c r="S24" s="1"/>
      <c r="T24" s="1"/>
      <c r="U24" s="1"/>
      <c r="V24" s="1"/>
      <c r="W24" s="1"/>
      <c r="X24" s="1"/>
      <c r="Y24" s="1"/>
      <c r="Z24" s="1"/>
    </row>
    <row r="25" customFormat="false" ht="15" hidden="false" customHeight="false" outlineLevel="0" collapsed="false">
      <c r="A25" s="1"/>
      <c r="B25" s="21"/>
      <c r="C25" s="22" t="n">
        <v>610</v>
      </c>
      <c r="D25" s="23" t="s">
        <v>28</v>
      </c>
      <c r="E25" s="23"/>
      <c r="F25" s="24" t="n">
        <f aca="false">E24</f>
        <v>2330</v>
      </c>
      <c r="G25" s="1"/>
      <c r="H25" s="1"/>
      <c r="I25" s="1"/>
      <c r="J25" s="1" t="n">
        <f aca="false">SUM(J20:J23)</f>
        <v>2330</v>
      </c>
      <c r="K25" s="1"/>
      <c r="L25" s="1"/>
      <c r="M25" s="1"/>
      <c r="N25" s="1"/>
      <c r="O25" s="1"/>
      <c r="P25" s="1"/>
      <c r="Q25" s="1"/>
      <c r="R25" s="1"/>
      <c r="S25" s="1"/>
      <c r="T25" s="1"/>
      <c r="U25" s="1"/>
      <c r="V25" s="1"/>
      <c r="W25" s="1"/>
      <c r="X25" s="1"/>
      <c r="Y25" s="1"/>
      <c r="Z25" s="1"/>
    </row>
    <row r="26" customFormat="false" ht="15" hidden="false" customHeight="false" outlineLevel="0" collapsed="false">
      <c r="A26" s="1"/>
      <c r="B26" s="1"/>
      <c r="C26" s="1"/>
      <c r="D26" s="1"/>
      <c r="E26" s="1"/>
      <c r="F26" s="1"/>
      <c r="G26" s="1"/>
      <c r="H26" s="1"/>
      <c r="I26" s="1"/>
      <c r="J26" s="1" t="n">
        <f aca="false">SUM(L20:L23)</f>
        <v>0</v>
      </c>
      <c r="K26" s="1"/>
      <c r="L26" s="1"/>
      <c r="M26" s="1"/>
      <c r="N26" s="1"/>
      <c r="O26" s="1"/>
      <c r="P26" s="1"/>
      <c r="Q26" s="1"/>
      <c r="R26" s="1"/>
      <c r="S26" s="1"/>
      <c r="T26" s="1"/>
      <c r="U26" s="1"/>
      <c r="V26" s="1"/>
      <c r="W26" s="1"/>
      <c r="X26" s="1"/>
      <c r="Y26" s="1"/>
      <c r="Z26" s="1"/>
    </row>
    <row r="27" customFormat="false" ht="15" hidden="false" customHeight="false" outlineLevel="0" collapsed="false">
      <c r="A27" s="1"/>
      <c r="B27" s="2" t="s">
        <v>29</v>
      </c>
      <c r="C27" s="1"/>
      <c r="D27" s="1"/>
      <c r="E27" s="1"/>
      <c r="F27" s="1"/>
      <c r="G27" s="1"/>
      <c r="H27" s="1"/>
      <c r="I27" s="1"/>
      <c r="J27" s="1"/>
      <c r="K27" s="1"/>
      <c r="L27" s="1"/>
      <c r="M27" s="1"/>
      <c r="N27" s="1"/>
      <c r="O27" s="1"/>
      <c r="P27" s="1"/>
      <c r="Q27" s="1"/>
      <c r="R27" s="1"/>
      <c r="S27" s="1"/>
      <c r="T27" s="1"/>
      <c r="U27" s="1"/>
      <c r="V27" s="1"/>
      <c r="W27" s="1"/>
      <c r="X27" s="1"/>
      <c r="Y27" s="1"/>
      <c r="Z27" s="1"/>
    </row>
    <row r="28" customFormat="false" ht="15" hidden="false" customHeight="true" outlineLevel="0" collapsed="false">
      <c r="A28" s="1"/>
      <c r="B28" s="7" t="s">
        <v>30</v>
      </c>
      <c r="C28" s="7"/>
      <c r="D28" s="7"/>
      <c r="E28" s="7"/>
      <c r="F28" s="7"/>
      <c r="G28" s="7"/>
      <c r="H28" s="7"/>
      <c r="I28" s="7"/>
      <c r="J28" s="1"/>
      <c r="K28" s="25" t="s">
        <v>31</v>
      </c>
      <c r="L28" s="25"/>
      <c r="M28" s="25" t="n">
        <v>500</v>
      </c>
      <c r="N28" s="25"/>
      <c r="O28" s="1"/>
      <c r="P28" s="1"/>
      <c r="Q28" s="1"/>
      <c r="R28" s="1"/>
      <c r="S28" s="1"/>
      <c r="T28" s="1"/>
      <c r="U28" s="1"/>
      <c r="V28" s="1"/>
      <c r="W28" s="1"/>
      <c r="X28" s="1"/>
      <c r="Y28" s="1"/>
      <c r="Z28" s="1"/>
    </row>
    <row r="29" customFormat="false" ht="15" hidden="false" customHeight="false" outlineLevel="0" collapsed="false">
      <c r="A29" s="1"/>
      <c r="B29" s="7"/>
      <c r="C29" s="7"/>
      <c r="D29" s="7"/>
      <c r="E29" s="7"/>
      <c r="F29" s="7"/>
      <c r="G29" s="7"/>
      <c r="H29" s="7"/>
      <c r="I29" s="7"/>
      <c r="J29" s="1"/>
      <c r="K29" s="1" t="s">
        <v>32</v>
      </c>
      <c r="L29" s="1"/>
      <c r="M29" s="1"/>
      <c r="N29" s="1" t="n">
        <v>500</v>
      </c>
      <c r="O29" s="1"/>
      <c r="P29" s="1"/>
      <c r="Q29" s="1"/>
      <c r="R29" s="1"/>
      <c r="S29" s="1"/>
      <c r="T29" s="1"/>
      <c r="U29" s="1"/>
      <c r="V29" s="1"/>
      <c r="W29" s="1"/>
      <c r="X29" s="1"/>
      <c r="Y29" s="1"/>
      <c r="Z29" s="1"/>
    </row>
    <row r="30" customFormat="false" ht="15" hidden="false" customHeight="false" outlineLevel="0" collapsed="false">
      <c r="A30" s="1"/>
      <c r="B30" s="7"/>
      <c r="C30" s="7"/>
      <c r="D30" s="7"/>
      <c r="E30" s="7"/>
      <c r="F30" s="7"/>
      <c r="G30" s="7"/>
      <c r="H30" s="7"/>
      <c r="I30" s="7"/>
      <c r="J30" s="1"/>
      <c r="K30" s="1" t="s">
        <v>33</v>
      </c>
      <c r="L30" s="1"/>
      <c r="M30" s="1" t="n">
        <v>500</v>
      </c>
      <c r="N30" s="1"/>
      <c r="O30" s="1"/>
      <c r="P30" s="1"/>
      <c r="Q30" s="1"/>
      <c r="R30" s="1"/>
      <c r="S30" s="1"/>
      <c r="T30" s="1"/>
      <c r="U30" s="1"/>
      <c r="V30" s="1"/>
      <c r="W30" s="1"/>
      <c r="X30" s="1"/>
      <c r="Y30" s="1"/>
      <c r="Z30" s="1"/>
    </row>
    <row r="31" customFormat="false" ht="15" hidden="false" customHeight="false" outlineLevel="0" collapsed="false">
      <c r="A31" s="1"/>
      <c r="B31" s="7"/>
      <c r="C31" s="7"/>
      <c r="D31" s="7"/>
      <c r="E31" s="7"/>
      <c r="F31" s="7"/>
      <c r="G31" s="7"/>
      <c r="H31" s="7"/>
      <c r="I31" s="7"/>
      <c r="J31" s="1"/>
      <c r="K31" s="25" t="s">
        <v>34</v>
      </c>
      <c r="L31" s="25"/>
      <c r="M31" s="25"/>
      <c r="N31" s="25" t="n">
        <v>500</v>
      </c>
      <c r="O31" s="1"/>
      <c r="P31" s="1"/>
      <c r="Q31" s="1"/>
      <c r="R31" s="1"/>
      <c r="S31" s="1"/>
      <c r="T31" s="1"/>
      <c r="U31" s="1"/>
      <c r="V31" s="1"/>
      <c r="W31" s="1"/>
      <c r="X31" s="1"/>
      <c r="Y31" s="1"/>
      <c r="Z31" s="1"/>
    </row>
    <row r="32" customFormat="false" ht="15" hidden="false" customHeight="false" outlineLevel="0" collapsed="false">
      <c r="A32" s="1"/>
      <c r="B32" s="1" t="s">
        <v>8</v>
      </c>
      <c r="C32" s="1"/>
      <c r="D32" s="1"/>
      <c r="E32" s="1"/>
      <c r="F32" s="1"/>
      <c r="G32" s="1"/>
      <c r="H32" s="1"/>
      <c r="I32" s="1"/>
      <c r="J32" s="1"/>
      <c r="K32" s="1"/>
      <c r="L32" s="1"/>
      <c r="M32" s="1"/>
      <c r="N32" s="1"/>
      <c r="O32" s="1"/>
      <c r="P32" s="1"/>
      <c r="Q32" s="1"/>
      <c r="R32" s="1"/>
      <c r="S32" s="1"/>
      <c r="T32" s="1"/>
      <c r="U32" s="1"/>
      <c r="V32" s="1"/>
      <c r="W32" s="1"/>
      <c r="X32" s="1"/>
      <c r="Y32" s="1"/>
      <c r="Z32" s="1"/>
    </row>
    <row r="33" customFormat="false" ht="15" hidden="false" customHeight="false" outlineLevel="0" collapsed="false">
      <c r="A33" s="1"/>
      <c r="B33" s="1"/>
      <c r="C33" s="1"/>
      <c r="D33" s="1"/>
      <c r="E33" s="1"/>
      <c r="F33" s="1"/>
      <c r="G33" s="1"/>
      <c r="H33" s="1"/>
      <c r="I33" s="1"/>
      <c r="J33" s="1"/>
      <c r="K33" s="26" t="s">
        <v>35</v>
      </c>
      <c r="L33" s="27"/>
      <c r="M33" s="27" t="s">
        <v>36</v>
      </c>
      <c r="N33" s="27" t="s">
        <v>37</v>
      </c>
      <c r="O33" s="1"/>
      <c r="P33" s="1"/>
      <c r="Q33" s="1"/>
      <c r="R33" s="1"/>
      <c r="S33" s="1"/>
      <c r="T33" s="1"/>
      <c r="U33" s="1"/>
      <c r="V33" s="1"/>
      <c r="W33" s="1"/>
      <c r="X33" s="1"/>
      <c r="Y33" s="1"/>
      <c r="Z33" s="1"/>
    </row>
    <row r="34" customFormat="false" ht="15" hidden="false" customHeight="false" outlineLevel="0" collapsed="false">
      <c r="A34" s="1"/>
      <c r="B34" s="1"/>
      <c r="C34" s="1"/>
      <c r="D34" s="1"/>
      <c r="E34" s="8" t="n">
        <f aca="false">+SUM(E36:E46)</f>
        <v>4634.3</v>
      </c>
      <c r="F34" s="8" t="n">
        <f aca="false">+SUM(F36:F46)</f>
        <v>4634.3</v>
      </c>
      <c r="G34" s="1"/>
      <c r="H34" s="1"/>
      <c r="I34" s="1" t="s">
        <v>38</v>
      </c>
      <c r="K34" s="1" t="n">
        <v>2500</v>
      </c>
      <c r="L34" s="1" t="s">
        <v>39</v>
      </c>
      <c r="M34" s="1" t="n">
        <v>525</v>
      </c>
      <c r="N34" s="1" t="n">
        <f aca="false">K34+M34</f>
        <v>3025</v>
      </c>
      <c r="O34" s="1"/>
      <c r="P34" s="1"/>
      <c r="Q34" s="1"/>
      <c r="R34" s="1"/>
      <c r="S34" s="1"/>
      <c r="T34" s="1"/>
      <c r="U34" s="1"/>
      <c r="V34" s="1"/>
      <c r="W34" s="1"/>
      <c r="X34" s="1"/>
      <c r="Y34" s="1"/>
      <c r="Z34" s="1"/>
    </row>
    <row r="35" customFormat="false" ht="15" hidden="false" customHeight="false" outlineLevel="0" collapsed="false">
      <c r="A35" s="1"/>
      <c r="B35" s="9" t="s">
        <v>13</v>
      </c>
      <c r="C35" s="10" t="s">
        <v>14</v>
      </c>
      <c r="D35" s="10" t="s">
        <v>1</v>
      </c>
      <c r="E35" s="10" t="s">
        <v>15</v>
      </c>
      <c r="F35" s="11" t="s">
        <v>16</v>
      </c>
      <c r="G35" s="1"/>
      <c r="H35" s="1"/>
      <c r="I35" s="1" t="s">
        <v>25</v>
      </c>
      <c r="J35" s="1"/>
      <c r="K35" s="1" t="n">
        <v>30</v>
      </c>
      <c r="L35" s="1" t="s">
        <v>40</v>
      </c>
      <c r="M35" s="1" t="n">
        <v>6.3</v>
      </c>
      <c r="N35" s="1" t="n">
        <f aca="false">K35+M35</f>
        <v>36.3</v>
      </c>
      <c r="O35" s="1"/>
      <c r="P35" s="1"/>
      <c r="Q35" s="1"/>
      <c r="R35" s="1"/>
      <c r="S35" s="1"/>
      <c r="T35" s="1"/>
      <c r="U35" s="1"/>
      <c r="V35" s="1"/>
      <c r="W35" s="1"/>
      <c r="X35" s="1"/>
      <c r="Y35" s="1"/>
      <c r="Z35" s="1"/>
    </row>
    <row r="36" customFormat="false" ht="15" hidden="false" customHeight="false" outlineLevel="0" collapsed="false">
      <c r="A36" s="1"/>
      <c r="B36" s="12" t="s">
        <v>18</v>
      </c>
      <c r="C36" s="28" t="n">
        <v>600</v>
      </c>
      <c r="D36" s="14" t="s">
        <v>19</v>
      </c>
      <c r="E36" s="29" t="n">
        <f aca="false">2500+30</f>
        <v>2530</v>
      </c>
      <c r="F36" s="30"/>
      <c r="G36" s="1"/>
      <c r="H36" s="1"/>
      <c r="I36" s="1"/>
      <c r="J36" s="1"/>
      <c r="K36" s="1"/>
      <c r="L36" s="1"/>
      <c r="M36" s="1"/>
      <c r="N36" s="1"/>
      <c r="O36" s="1"/>
      <c r="P36" s="1"/>
      <c r="Q36" s="1"/>
      <c r="R36" s="1"/>
      <c r="S36" s="1"/>
      <c r="T36" s="1"/>
      <c r="U36" s="1"/>
      <c r="V36" s="1"/>
      <c r="W36" s="1"/>
      <c r="X36" s="1"/>
      <c r="Y36" s="1"/>
      <c r="Z36" s="1"/>
    </row>
    <row r="37" customFormat="false" ht="15" hidden="false" customHeight="false" outlineLevel="0" collapsed="false">
      <c r="A37" s="1"/>
      <c r="B37" s="17"/>
      <c r="C37" s="31" t="n">
        <v>472</v>
      </c>
      <c r="D37" s="1" t="s">
        <v>21</v>
      </c>
      <c r="E37" s="32" t="n">
        <f aca="false">E36*0.21</f>
        <v>531.3</v>
      </c>
      <c r="F37" s="33"/>
      <c r="G37" s="1"/>
      <c r="H37" s="1"/>
      <c r="I37" s="1" t="s">
        <v>41</v>
      </c>
      <c r="J37" s="1"/>
      <c r="K37" s="1"/>
      <c r="L37" s="1"/>
      <c r="M37" s="1"/>
      <c r="N37" s="1"/>
      <c r="O37" s="1"/>
      <c r="P37" s="1"/>
      <c r="Q37" s="1"/>
      <c r="R37" s="1"/>
      <c r="S37" s="1"/>
      <c r="T37" s="1"/>
      <c r="U37" s="1"/>
      <c r="V37" s="1"/>
      <c r="W37" s="1"/>
      <c r="X37" s="1"/>
      <c r="Y37" s="1"/>
      <c r="Z37" s="1"/>
    </row>
    <row r="38" customFormat="false" ht="15" hidden="false" customHeight="false" outlineLevel="0" collapsed="false">
      <c r="A38" s="1"/>
      <c r="B38" s="17"/>
      <c r="C38" s="31" t="n">
        <v>400</v>
      </c>
      <c r="D38" s="1" t="s">
        <v>42</v>
      </c>
      <c r="E38" s="32"/>
      <c r="F38" s="33" t="n">
        <f aca="false">2500*1.21</f>
        <v>3025</v>
      </c>
      <c r="G38" s="1"/>
      <c r="H38" s="1"/>
      <c r="I38" s="1" t="s">
        <v>43</v>
      </c>
      <c r="J38" s="1"/>
      <c r="K38" s="1" t="n">
        <v>-50</v>
      </c>
      <c r="L38" s="1"/>
      <c r="M38" s="1"/>
      <c r="N38" s="1"/>
      <c r="O38" s="1"/>
      <c r="P38" s="1"/>
      <c r="Q38" s="1"/>
      <c r="R38" s="1"/>
      <c r="S38" s="1"/>
      <c r="T38" s="1"/>
      <c r="U38" s="1"/>
      <c r="V38" s="1"/>
      <c r="W38" s="1"/>
      <c r="X38" s="1"/>
      <c r="Y38" s="1"/>
      <c r="Z38" s="1"/>
    </row>
    <row r="39" customFormat="false" ht="15" hidden="false" customHeight="false" outlineLevel="0" collapsed="false">
      <c r="A39" s="1"/>
      <c r="B39" s="17"/>
      <c r="C39" s="31" t="n">
        <v>572</v>
      </c>
      <c r="D39" s="34" t="s">
        <v>24</v>
      </c>
      <c r="E39" s="32"/>
      <c r="F39" s="33" t="n">
        <v>36.3</v>
      </c>
      <c r="G39" s="1"/>
      <c r="H39" s="1"/>
      <c r="I39" s="1"/>
      <c r="J39" s="2" t="s">
        <v>44</v>
      </c>
      <c r="K39" s="2" t="n">
        <v>2480</v>
      </c>
      <c r="L39" s="1"/>
      <c r="M39" s="1"/>
      <c r="N39" s="1"/>
      <c r="O39" s="1"/>
      <c r="P39" s="1"/>
      <c r="Q39" s="1"/>
      <c r="R39" s="1"/>
      <c r="S39" s="1"/>
      <c r="T39" s="1"/>
      <c r="U39" s="1"/>
      <c r="V39" s="1"/>
      <c r="W39" s="1"/>
      <c r="X39" s="1"/>
      <c r="Y39" s="1"/>
      <c r="Z39" s="1"/>
    </row>
    <row r="40" customFormat="false" ht="15" hidden="false" customHeight="false" outlineLevel="0" collapsed="false">
      <c r="A40" s="1"/>
      <c r="B40" s="12" t="s">
        <v>45</v>
      </c>
      <c r="C40" s="28" t="n">
        <v>400</v>
      </c>
      <c r="D40" s="14" t="s">
        <v>42</v>
      </c>
      <c r="E40" s="35" t="n">
        <f aca="false">SUM(F41:F42)</f>
        <v>60.5</v>
      </c>
      <c r="F40" s="30"/>
      <c r="G40" s="1"/>
      <c r="H40" s="1"/>
      <c r="I40" s="1" t="s">
        <v>41</v>
      </c>
      <c r="J40" s="1"/>
      <c r="K40" s="1"/>
      <c r="L40" s="1"/>
      <c r="M40" s="1"/>
      <c r="N40" s="1"/>
      <c r="O40" s="1"/>
      <c r="P40" s="1"/>
      <c r="Q40" s="1"/>
      <c r="R40" s="1"/>
      <c r="S40" s="1"/>
      <c r="T40" s="1"/>
      <c r="U40" s="1"/>
      <c r="V40" s="1"/>
      <c r="W40" s="1"/>
      <c r="X40" s="1"/>
      <c r="Y40" s="1"/>
      <c r="Z40" s="1"/>
    </row>
    <row r="41" customFormat="false" ht="15" hidden="false" customHeight="false" outlineLevel="0" collapsed="false">
      <c r="A41" s="1"/>
      <c r="B41" s="17"/>
      <c r="C41" s="31" t="n">
        <v>609</v>
      </c>
      <c r="D41" s="1" t="s">
        <v>46</v>
      </c>
      <c r="E41" s="32"/>
      <c r="F41" s="33" t="n">
        <v>50</v>
      </c>
      <c r="G41" s="1"/>
      <c r="H41" s="1"/>
      <c r="I41" s="1" t="s">
        <v>47</v>
      </c>
      <c r="J41" s="1"/>
      <c r="K41" s="36" t="n">
        <v>0.5</v>
      </c>
      <c r="L41" s="1"/>
      <c r="M41" s="1"/>
      <c r="N41" s="1"/>
      <c r="O41" s="1"/>
      <c r="P41" s="1"/>
      <c r="Q41" s="1"/>
      <c r="R41" s="1"/>
      <c r="S41" s="1"/>
      <c r="T41" s="1"/>
      <c r="U41" s="1"/>
      <c r="V41" s="1"/>
      <c r="W41" s="1"/>
      <c r="X41" s="1"/>
      <c r="Y41" s="1"/>
      <c r="Z41" s="1"/>
    </row>
    <row r="42" customFormat="false" ht="15" hidden="false" customHeight="false" outlineLevel="0" collapsed="false">
      <c r="A42" s="1"/>
      <c r="B42" s="17"/>
      <c r="C42" s="31" t="n">
        <v>472</v>
      </c>
      <c r="D42" s="1" t="s">
        <v>21</v>
      </c>
      <c r="E42" s="32"/>
      <c r="F42" s="33" t="n">
        <v>10.5</v>
      </c>
      <c r="G42" s="1"/>
      <c r="H42" s="1"/>
      <c r="I42" s="2" t="s">
        <v>48</v>
      </c>
      <c r="K42" s="1" t="n">
        <f aca="false">K39*0.5</f>
        <v>1240</v>
      </c>
      <c r="L42" s="1"/>
      <c r="M42" s="1"/>
      <c r="N42" s="1"/>
      <c r="O42" s="1"/>
      <c r="P42" s="1"/>
      <c r="Q42" s="1"/>
      <c r="R42" s="1"/>
      <c r="S42" s="1"/>
      <c r="T42" s="1"/>
      <c r="U42" s="1"/>
      <c r="V42" s="1"/>
      <c r="W42" s="1"/>
      <c r="X42" s="1"/>
      <c r="Y42" s="1"/>
      <c r="Z42" s="1"/>
    </row>
    <row r="43" customFormat="false" ht="15" hidden="false" customHeight="false" outlineLevel="0" collapsed="false">
      <c r="A43" s="1"/>
      <c r="B43" s="37" t="s">
        <v>49</v>
      </c>
      <c r="C43" s="14" t="n">
        <v>400</v>
      </c>
      <c r="D43" s="14" t="s">
        <v>42</v>
      </c>
      <c r="E43" s="29" t="n">
        <v>1512.5</v>
      </c>
      <c r="F43" s="30"/>
      <c r="G43" s="1"/>
      <c r="H43" s="1"/>
      <c r="I43" s="1"/>
      <c r="J43" s="1"/>
      <c r="K43" s="1"/>
      <c r="L43" s="1"/>
      <c r="M43" s="1"/>
      <c r="N43" s="1"/>
      <c r="O43" s="1"/>
      <c r="P43" s="1"/>
      <c r="Q43" s="1"/>
      <c r="R43" s="1"/>
      <c r="S43" s="1"/>
      <c r="T43" s="1"/>
      <c r="U43" s="1"/>
      <c r="V43" s="1"/>
      <c r="W43" s="1"/>
      <c r="X43" s="1"/>
      <c r="Y43" s="1"/>
      <c r="Z43" s="1"/>
    </row>
    <row r="44" customFormat="false" ht="15" hidden="false" customHeight="false" outlineLevel="0" collapsed="false">
      <c r="A44" s="1"/>
      <c r="B44" s="38"/>
      <c r="C44" s="1" t="n">
        <v>608</v>
      </c>
      <c r="D44" s="1" t="s">
        <v>50</v>
      </c>
      <c r="E44" s="32"/>
      <c r="F44" s="33" t="n">
        <v>1250</v>
      </c>
      <c r="G44" s="1"/>
      <c r="H44" s="1"/>
      <c r="I44" s="1"/>
      <c r="J44" s="1"/>
      <c r="K44" s="1"/>
      <c r="L44" s="1"/>
      <c r="M44" s="1"/>
      <c r="N44" s="1"/>
      <c r="O44" s="1"/>
      <c r="P44" s="1"/>
      <c r="Q44" s="1"/>
      <c r="R44" s="1"/>
      <c r="S44" s="1"/>
      <c r="T44" s="1"/>
      <c r="U44" s="1"/>
      <c r="V44" s="1"/>
      <c r="W44" s="1"/>
      <c r="X44" s="1"/>
      <c r="Y44" s="1"/>
      <c r="Z44" s="1"/>
    </row>
    <row r="45" customFormat="false" ht="15" hidden="false" customHeight="false" outlineLevel="0" collapsed="false">
      <c r="A45" s="1"/>
      <c r="B45" s="38"/>
      <c r="C45" s="31" t="n">
        <v>472</v>
      </c>
      <c r="D45" s="1" t="s">
        <v>21</v>
      </c>
      <c r="E45" s="32"/>
      <c r="F45" s="33" t="n">
        <v>262.5</v>
      </c>
      <c r="G45" s="1"/>
      <c r="H45" s="1"/>
      <c r="I45" s="1"/>
      <c r="J45" s="1"/>
      <c r="K45" s="1"/>
      <c r="L45" s="1"/>
      <c r="M45" s="1"/>
      <c r="N45" s="1"/>
      <c r="O45" s="1"/>
      <c r="P45" s="1"/>
      <c r="Q45" s="1"/>
      <c r="R45" s="1"/>
      <c r="S45" s="1"/>
      <c r="T45" s="1"/>
      <c r="U45" s="1"/>
      <c r="V45" s="1"/>
      <c r="W45" s="1"/>
      <c r="X45" s="1"/>
      <c r="Y45" s="1"/>
      <c r="Z45" s="1"/>
    </row>
    <row r="46" customFormat="false" ht="15" hidden="false" customHeight="false" outlineLevel="0" collapsed="false">
      <c r="A46" s="1"/>
      <c r="B46" s="39"/>
      <c r="C46" s="39"/>
      <c r="D46" s="39"/>
      <c r="E46" s="39"/>
      <c r="F46" s="39"/>
      <c r="G46" s="1"/>
      <c r="H46" s="1"/>
      <c r="I46" s="1"/>
      <c r="J46" s="1"/>
      <c r="K46" s="1"/>
      <c r="L46" s="1"/>
      <c r="M46" s="1"/>
      <c r="N46" s="1"/>
      <c r="O46" s="1"/>
      <c r="P46" s="1"/>
      <c r="Q46" s="1"/>
      <c r="R46" s="1"/>
      <c r="S46" s="1"/>
      <c r="T46" s="1"/>
      <c r="U46" s="1"/>
      <c r="V46" s="1"/>
      <c r="W46" s="1"/>
      <c r="X46" s="1"/>
      <c r="Y46" s="1"/>
      <c r="Z46" s="1"/>
    </row>
    <row r="47" customFormat="false" ht="1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row>
    <row r="48" customFormat="false" ht="15" hidden="false" customHeight="false" outlineLevel="0" collapsed="false">
      <c r="A48" s="1"/>
      <c r="B48" s="1"/>
      <c r="C48" s="1"/>
      <c r="D48" s="1" t="s">
        <v>51</v>
      </c>
      <c r="E48" s="1" t="n">
        <v>1230</v>
      </c>
      <c r="F48" s="1" t="s">
        <v>52</v>
      </c>
      <c r="G48" s="1"/>
      <c r="H48" s="1"/>
      <c r="I48" s="1"/>
      <c r="J48" s="1"/>
      <c r="K48" s="1"/>
      <c r="L48" s="1"/>
      <c r="M48" s="1"/>
      <c r="N48" s="1"/>
      <c r="O48" s="1"/>
      <c r="P48" s="1"/>
      <c r="Q48" s="1"/>
      <c r="R48" s="1"/>
      <c r="S48" s="1"/>
      <c r="T48" s="1"/>
      <c r="U48" s="1"/>
      <c r="V48" s="1"/>
      <c r="W48" s="1"/>
      <c r="X48" s="1"/>
      <c r="Y48" s="1"/>
      <c r="Z48" s="1"/>
    </row>
    <row r="49" customFormat="false" ht="15" hidden="false" customHeight="false" outlineLevel="0" collapsed="false">
      <c r="A49" s="1"/>
      <c r="B49" s="2" t="s">
        <v>53</v>
      </c>
      <c r="C49" s="1"/>
      <c r="D49" s="1"/>
      <c r="E49" s="1"/>
      <c r="F49" s="1"/>
      <c r="G49" s="1"/>
      <c r="H49" s="1"/>
      <c r="I49" s="1"/>
      <c r="J49" s="1"/>
      <c r="K49" s="1"/>
      <c r="L49" s="1"/>
      <c r="M49" s="1"/>
      <c r="N49" s="1"/>
      <c r="O49" s="1"/>
      <c r="P49" s="1"/>
      <c r="Q49" s="1"/>
      <c r="R49" s="1"/>
      <c r="S49" s="1"/>
      <c r="T49" s="1"/>
      <c r="U49" s="1"/>
      <c r="V49" s="1"/>
      <c r="W49" s="1"/>
      <c r="X49" s="1"/>
      <c r="Y49" s="1"/>
      <c r="Z49" s="1"/>
    </row>
    <row r="50" customFormat="false" ht="15" hidden="false" customHeight="true" outlineLevel="0" collapsed="false">
      <c r="A50" s="1"/>
      <c r="B50" s="7" t="s">
        <v>54</v>
      </c>
      <c r="C50" s="7"/>
      <c r="D50" s="7"/>
      <c r="E50" s="7"/>
      <c r="F50" s="7"/>
      <c r="G50" s="7"/>
      <c r="H50" s="7"/>
      <c r="I50" s="1"/>
      <c r="J50" s="1"/>
      <c r="K50" s="1"/>
      <c r="L50" s="1"/>
      <c r="M50" s="1"/>
      <c r="N50" s="1"/>
      <c r="O50" s="1"/>
      <c r="P50" s="1"/>
      <c r="Q50" s="1"/>
      <c r="R50" s="1"/>
      <c r="S50" s="1"/>
      <c r="T50" s="1"/>
      <c r="U50" s="1"/>
      <c r="V50" s="1"/>
      <c r="W50" s="1"/>
      <c r="X50" s="1"/>
      <c r="Y50" s="1"/>
      <c r="Z50" s="1"/>
    </row>
    <row r="51" customFormat="false" ht="15" hidden="false" customHeight="false" outlineLevel="0" collapsed="false">
      <c r="A51" s="1"/>
      <c r="B51" s="7"/>
      <c r="C51" s="7"/>
      <c r="D51" s="7"/>
      <c r="E51" s="7"/>
      <c r="F51" s="7"/>
      <c r="G51" s="7"/>
      <c r="H51" s="7"/>
      <c r="I51" s="1"/>
      <c r="J51" s="1"/>
      <c r="K51" s="1"/>
      <c r="L51" s="1"/>
      <c r="M51" s="1"/>
      <c r="N51" s="1"/>
      <c r="O51" s="1"/>
      <c r="P51" s="1"/>
      <c r="Q51" s="1"/>
      <c r="R51" s="1"/>
      <c r="S51" s="1"/>
      <c r="T51" s="1"/>
      <c r="U51" s="1"/>
      <c r="V51" s="1"/>
      <c r="W51" s="1"/>
      <c r="X51" s="1"/>
      <c r="Y51" s="1"/>
      <c r="Z51" s="1"/>
    </row>
    <row r="52" customFormat="false" ht="15" hidden="false" customHeight="false" outlineLevel="0" collapsed="false">
      <c r="A52" s="1"/>
      <c r="B52" s="7"/>
      <c r="C52" s="7"/>
      <c r="D52" s="7"/>
      <c r="E52" s="7"/>
      <c r="F52" s="7"/>
      <c r="G52" s="7"/>
      <c r="H52" s="7"/>
      <c r="I52" s="1"/>
      <c r="J52" s="1"/>
      <c r="K52" s="1"/>
      <c r="L52" s="1"/>
      <c r="M52" s="1"/>
      <c r="N52" s="1"/>
      <c r="O52" s="1"/>
      <c r="P52" s="1"/>
      <c r="Q52" s="1"/>
      <c r="R52" s="1"/>
      <c r="S52" s="1"/>
      <c r="T52" s="1"/>
      <c r="U52" s="1"/>
      <c r="V52" s="1"/>
      <c r="W52" s="1"/>
      <c r="X52" s="1"/>
      <c r="Y52" s="1"/>
      <c r="Z52" s="1"/>
    </row>
    <row r="53" customFormat="false" ht="15" hidden="false" customHeight="false" outlineLevel="0" collapsed="false">
      <c r="A53" s="1"/>
      <c r="B53" s="1" t="s">
        <v>8</v>
      </c>
      <c r="C53" s="1"/>
      <c r="D53" s="1"/>
      <c r="E53" s="1"/>
      <c r="F53" s="1"/>
      <c r="G53" s="1"/>
      <c r="H53" s="1"/>
      <c r="I53" s="1"/>
      <c r="J53" s="1"/>
      <c r="K53" s="1"/>
      <c r="L53" s="1"/>
      <c r="M53" s="1"/>
      <c r="N53" s="1"/>
      <c r="O53" s="1"/>
      <c r="P53" s="1"/>
      <c r="Q53" s="1"/>
      <c r="R53" s="1"/>
      <c r="S53" s="1"/>
      <c r="T53" s="1"/>
      <c r="U53" s="1"/>
      <c r="V53" s="1"/>
      <c r="W53" s="1"/>
      <c r="X53" s="1"/>
      <c r="Y53" s="1"/>
      <c r="Z53" s="1"/>
    </row>
    <row r="54" customFormat="false" ht="1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row>
    <row r="55" customFormat="false" ht="15" hidden="false" customHeight="false" outlineLevel="0" collapsed="false">
      <c r="A55" s="1"/>
      <c r="B55" s="1"/>
      <c r="C55" s="1"/>
      <c r="D55" s="1"/>
      <c r="E55" s="1"/>
      <c r="F55" s="1"/>
      <c r="G55" s="1"/>
      <c r="H55" s="1" t="s">
        <v>55</v>
      </c>
      <c r="I55" s="40" t="n">
        <v>15000</v>
      </c>
      <c r="J55" s="1"/>
      <c r="K55" s="1" t="s">
        <v>56</v>
      </c>
      <c r="L55" s="40" t="n">
        <f aca="false">I55</f>
        <v>15000</v>
      </c>
      <c r="M55" s="1"/>
      <c r="N55" s="1"/>
      <c r="O55" s="1"/>
      <c r="P55" s="1"/>
      <c r="Q55" s="1"/>
      <c r="R55" s="1"/>
      <c r="S55" s="1"/>
      <c r="T55" s="1"/>
      <c r="U55" s="1"/>
      <c r="V55" s="1"/>
      <c r="W55" s="1"/>
      <c r="X55" s="1"/>
      <c r="Y55" s="1"/>
      <c r="Z55" s="1"/>
    </row>
    <row r="56" customFormat="false" ht="15" hidden="false" customHeight="false" outlineLevel="0" collapsed="false">
      <c r="A56" s="1"/>
      <c r="B56" s="9" t="s">
        <v>13</v>
      </c>
      <c r="C56" s="10" t="s">
        <v>14</v>
      </c>
      <c r="D56" s="10" t="s">
        <v>1</v>
      </c>
      <c r="E56" s="10" t="s">
        <v>15</v>
      </c>
      <c r="F56" s="11" t="s">
        <v>16</v>
      </c>
      <c r="G56" s="1"/>
      <c r="H56" s="1" t="s">
        <v>25</v>
      </c>
      <c r="I56" s="1" t="n">
        <v>60</v>
      </c>
      <c r="J56" s="1" t="s">
        <v>57</v>
      </c>
      <c r="K56" s="1"/>
      <c r="L56" s="1" t="n">
        <f aca="false">I57</f>
        <v>-500</v>
      </c>
      <c r="M56" s="1"/>
      <c r="N56" s="1"/>
      <c r="O56" s="1"/>
      <c r="P56" s="1"/>
      <c r="Q56" s="1"/>
      <c r="R56" s="1"/>
      <c r="S56" s="1"/>
      <c r="T56" s="1"/>
      <c r="U56" s="1"/>
      <c r="V56" s="1"/>
      <c r="W56" s="1"/>
      <c r="X56" s="1"/>
      <c r="Y56" s="1"/>
      <c r="Z56" s="1"/>
    </row>
    <row r="57" customFormat="false" ht="15" hidden="false" customHeight="false" outlineLevel="0" collapsed="false">
      <c r="A57" s="1"/>
      <c r="B57" s="12" t="s">
        <v>9</v>
      </c>
      <c r="C57" s="13" t="n">
        <v>430</v>
      </c>
      <c r="D57" s="14" t="s">
        <v>58</v>
      </c>
      <c r="E57" s="41" t="n">
        <f aca="false">F58+F59</f>
        <v>17545</v>
      </c>
      <c r="F57" s="42"/>
      <c r="G57" s="1"/>
      <c r="H57" s="1" t="s">
        <v>59</v>
      </c>
      <c r="I57" s="1" t="n">
        <v>-500</v>
      </c>
      <c r="J57" s="1"/>
      <c r="K57" s="1"/>
      <c r="L57" s="43" t="n">
        <f aca="false">L55+L56</f>
        <v>14500</v>
      </c>
      <c r="M57" s="44" t="s">
        <v>60</v>
      </c>
      <c r="N57" s="45"/>
      <c r="O57" s="1"/>
      <c r="P57" s="1"/>
      <c r="Q57" s="1"/>
      <c r="R57" s="1"/>
      <c r="S57" s="1"/>
      <c r="T57" s="1"/>
      <c r="U57" s="1"/>
      <c r="V57" s="1"/>
      <c r="W57" s="1"/>
      <c r="X57" s="1"/>
      <c r="Y57" s="1"/>
      <c r="Z57" s="1"/>
    </row>
    <row r="58" customFormat="false" ht="15" hidden="false" customHeight="false" outlineLevel="0" collapsed="false">
      <c r="A58" s="1"/>
      <c r="B58" s="17"/>
      <c r="C58" s="18" t="n">
        <v>700</v>
      </c>
      <c r="D58" s="1" t="s">
        <v>61</v>
      </c>
      <c r="E58" s="5"/>
      <c r="F58" s="46" t="n">
        <f aca="false">L57</f>
        <v>14500</v>
      </c>
      <c r="G58" s="1"/>
      <c r="H58" s="1"/>
      <c r="I58" s="1"/>
      <c r="J58" s="1"/>
      <c r="K58" s="1"/>
      <c r="L58" s="1"/>
      <c r="M58" s="1"/>
      <c r="N58" s="1"/>
      <c r="O58" s="1"/>
      <c r="P58" s="1"/>
      <c r="Q58" s="1"/>
      <c r="R58" s="1"/>
      <c r="S58" s="1"/>
      <c r="T58" s="1"/>
      <c r="U58" s="1"/>
      <c r="V58" s="1"/>
      <c r="W58" s="1"/>
      <c r="X58" s="1"/>
      <c r="Y58" s="1"/>
      <c r="Z58" s="1"/>
    </row>
    <row r="59" customFormat="false" ht="15" hidden="false" customHeight="false" outlineLevel="0" collapsed="false">
      <c r="A59" s="1"/>
      <c r="B59" s="17"/>
      <c r="C59" s="18" t="n">
        <v>477</v>
      </c>
      <c r="D59" s="1" t="s">
        <v>62</v>
      </c>
      <c r="E59" s="5"/>
      <c r="F59" s="46" t="n">
        <f aca="false">F58*0.21</f>
        <v>3045</v>
      </c>
      <c r="G59" s="1"/>
      <c r="H59" s="1"/>
      <c r="I59" s="1"/>
      <c r="J59" s="1"/>
      <c r="K59" s="1" t="s">
        <v>63</v>
      </c>
      <c r="L59" s="1" t="n">
        <v>-60</v>
      </c>
      <c r="M59" s="1"/>
      <c r="N59" s="1"/>
      <c r="O59" s="1"/>
      <c r="P59" s="1"/>
      <c r="Q59" s="1"/>
      <c r="R59" s="1"/>
      <c r="S59" s="1"/>
      <c r="T59" s="1"/>
      <c r="U59" s="1"/>
      <c r="V59" s="1"/>
      <c r="W59" s="1"/>
      <c r="X59" s="1"/>
      <c r="Y59" s="1"/>
      <c r="Z59" s="1"/>
    </row>
    <row r="60" customFormat="false" ht="15" hidden="false" customHeight="false" outlineLevel="0" collapsed="false">
      <c r="A60" s="1"/>
      <c r="B60" s="12" t="s">
        <v>64</v>
      </c>
      <c r="C60" s="13" t="n">
        <v>624</v>
      </c>
      <c r="D60" s="47" t="s">
        <v>25</v>
      </c>
      <c r="E60" s="41" t="n">
        <v>60</v>
      </c>
      <c r="F60" s="42"/>
      <c r="G60" s="1"/>
      <c r="H60" s="1"/>
      <c r="I60" s="1"/>
      <c r="J60" s="1"/>
      <c r="K60" s="1"/>
      <c r="L60" s="1"/>
      <c r="M60" s="1"/>
      <c r="N60" s="1"/>
      <c r="O60" s="1"/>
      <c r="P60" s="1"/>
      <c r="Q60" s="1"/>
      <c r="R60" s="1"/>
      <c r="S60" s="1"/>
      <c r="T60" s="1"/>
      <c r="U60" s="1"/>
      <c r="V60" s="1"/>
      <c r="W60" s="1"/>
      <c r="X60" s="1"/>
      <c r="Y60" s="1"/>
      <c r="Z60" s="1"/>
    </row>
    <row r="61" customFormat="false" ht="15" hidden="false" customHeight="false" outlineLevel="0" collapsed="false">
      <c r="A61" s="1"/>
      <c r="B61" s="17"/>
      <c r="C61" s="18" t="n">
        <v>472</v>
      </c>
      <c r="D61" s="34" t="s">
        <v>21</v>
      </c>
      <c r="E61" s="5" t="n">
        <f aca="false">E60*0.21</f>
        <v>12.6</v>
      </c>
      <c r="F61" s="46"/>
      <c r="G61" s="1"/>
      <c r="H61" s="1"/>
      <c r="I61" s="1"/>
      <c r="J61" s="1"/>
      <c r="K61" s="1"/>
      <c r="L61" s="1"/>
      <c r="M61" s="1"/>
      <c r="N61" s="1"/>
      <c r="O61" s="1"/>
      <c r="P61" s="1"/>
      <c r="Q61" s="1"/>
      <c r="R61" s="1"/>
      <c r="S61" s="1"/>
      <c r="T61" s="1"/>
      <c r="U61" s="1"/>
      <c r="V61" s="1"/>
      <c r="W61" s="1"/>
      <c r="X61" s="1"/>
      <c r="Y61" s="1"/>
      <c r="Z61" s="1"/>
    </row>
    <row r="62" customFormat="false" ht="15" hidden="false" customHeight="false" outlineLevel="0" collapsed="false">
      <c r="A62" s="1"/>
      <c r="B62" s="21"/>
      <c r="C62" s="22" t="n">
        <v>572</v>
      </c>
      <c r="D62" s="23" t="s">
        <v>24</v>
      </c>
      <c r="E62" s="48"/>
      <c r="F62" s="49" t="n">
        <f aca="false">E60+E61</f>
        <v>72.6</v>
      </c>
      <c r="G62" s="1"/>
      <c r="H62" s="1"/>
      <c r="I62" s="1"/>
      <c r="J62" s="1"/>
      <c r="K62" s="1"/>
      <c r="L62" s="1"/>
      <c r="M62" s="1"/>
      <c r="N62" s="1"/>
      <c r="O62" s="1"/>
      <c r="P62" s="1"/>
      <c r="Q62" s="1"/>
      <c r="R62" s="1"/>
      <c r="S62" s="1"/>
      <c r="T62" s="1"/>
      <c r="U62" s="1"/>
      <c r="V62" s="1"/>
      <c r="W62" s="1"/>
      <c r="X62" s="1"/>
      <c r="Y62" s="1"/>
      <c r="Z62" s="1"/>
    </row>
    <row r="63" customFormat="false" ht="1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row>
    <row r="64" customFormat="false" ht="15" hidden="false" customHeight="false" outlineLevel="0" collapsed="false">
      <c r="A64" s="1"/>
      <c r="B64" s="1"/>
      <c r="C64" s="1"/>
      <c r="D64" s="1" t="s">
        <v>65</v>
      </c>
      <c r="E64" s="5" t="n">
        <f aca="false">F58</f>
        <v>14500</v>
      </c>
      <c r="F64" s="1" t="s">
        <v>66</v>
      </c>
      <c r="G64" s="1"/>
      <c r="H64" s="1" t="s">
        <v>67</v>
      </c>
      <c r="I64" s="1"/>
      <c r="J64" s="1"/>
      <c r="K64" s="1"/>
      <c r="L64" s="1"/>
      <c r="M64" s="1"/>
      <c r="N64" s="1"/>
      <c r="O64" s="1"/>
      <c r="P64" s="1"/>
      <c r="Q64" s="1"/>
      <c r="R64" s="1"/>
      <c r="S64" s="1"/>
      <c r="T64" s="1"/>
      <c r="U64" s="1"/>
      <c r="V64" s="1"/>
      <c r="W64" s="1"/>
      <c r="X64" s="1"/>
      <c r="Y64" s="1"/>
      <c r="Z64" s="1"/>
    </row>
    <row r="65" customFormat="false" ht="15" hidden="false" customHeight="false" outlineLevel="0" collapsed="false">
      <c r="A65" s="1"/>
      <c r="B65" s="1"/>
      <c r="C65" s="1"/>
      <c r="D65" s="1" t="s">
        <v>68</v>
      </c>
      <c r="E65" s="1" t="s">
        <v>69</v>
      </c>
      <c r="F65" s="1"/>
      <c r="G65" s="1"/>
      <c r="H65" s="1"/>
      <c r="I65" s="1"/>
      <c r="J65" s="1"/>
      <c r="K65" s="1"/>
      <c r="L65" s="1"/>
      <c r="M65" s="1"/>
      <c r="N65" s="1"/>
      <c r="O65" s="1"/>
      <c r="P65" s="1"/>
      <c r="Q65" s="1"/>
      <c r="R65" s="1"/>
      <c r="S65" s="1"/>
      <c r="T65" s="1"/>
      <c r="U65" s="1"/>
      <c r="V65" s="1"/>
      <c r="W65" s="1"/>
      <c r="X65" s="1"/>
      <c r="Y65" s="1"/>
      <c r="Z65" s="1"/>
    </row>
    <row r="66" customFormat="false" ht="15" hidden="false" customHeight="false" outlineLevel="0" collapsed="false">
      <c r="A66" s="1"/>
      <c r="B66" s="1"/>
      <c r="C66" s="1"/>
      <c r="D66" s="2" t="s">
        <v>70</v>
      </c>
      <c r="E66" s="1"/>
      <c r="F66" s="1"/>
      <c r="G66" s="1"/>
      <c r="H66" s="1"/>
      <c r="I66" s="1"/>
      <c r="J66" s="1"/>
      <c r="K66" s="1"/>
      <c r="L66" s="1"/>
      <c r="M66" s="1"/>
      <c r="N66" s="1"/>
      <c r="O66" s="1"/>
      <c r="P66" s="1"/>
      <c r="Q66" s="1"/>
      <c r="R66" s="1"/>
      <c r="S66" s="1"/>
      <c r="T66" s="1"/>
      <c r="U66" s="1"/>
      <c r="V66" s="1"/>
      <c r="W66" s="1"/>
      <c r="X66" s="1"/>
      <c r="Y66" s="1"/>
      <c r="Z66" s="1"/>
    </row>
    <row r="67" customFormat="false" ht="15" hidden="false" customHeight="false" outlineLevel="0" collapsed="false">
      <c r="A67" s="1"/>
      <c r="B67" s="1"/>
      <c r="C67" s="1"/>
      <c r="D67" s="1" t="s">
        <v>71</v>
      </c>
      <c r="E67" s="1" t="n">
        <v>-60</v>
      </c>
      <c r="F67" s="1" t="s">
        <v>72</v>
      </c>
      <c r="G67" s="1"/>
      <c r="H67" s="1"/>
      <c r="I67" s="1"/>
      <c r="J67" s="1"/>
      <c r="K67" s="1"/>
      <c r="L67" s="1"/>
      <c r="M67" s="1"/>
      <c r="N67" s="1"/>
      <c r="O67" s="1"/>
      <c r="P67" s="1"/>
      <c r="Q67" s="1"/>
      <c r="R67" s="1"/>
      <c r="S67" s="1"/>
      <c r="T67" s="1"/>
      <c r="U67" s="1"/>
      <c r="V67" s="1"/>
      <c r="W67" s="1"/>
      <c r="X67" s="1"/>
      <c r="Y67" s="1"/>
      <c r="Z67" s="1"/>
    </row>
    <row r="68" customFormat="false" ht="15" hidden="false" customHeight="false" outlineLevel="0" collapsed="false">
      <c r="A68" s="1"/>
      <c r="B68" s="1"/>
      <c r="C68" s="1"/>
      <c r="D68" s="2" t="s">
        <v>73</v>
      </c>
      <c r="E68" s="2" t="n">
        <f aca="false">SUM(E64:E67)</f>
        <v>14440</v>
      </c>
      <c r="F68" s="2"/>
      <c r="G68" s="1"/>
      <c r="H68" s="1"/>
      <c r="I68" s="1"/>
      <c r="J68" s="1"/>
      <c r="K68" s="1"/>
      <c r="L68" s="1"/>
      <c r="M68" s="1"/>
      <c r="N68" s="1"/>
      <c r="O68" s="1"/>
      <c r="P68" s="1"/>
      <c r="Q68" s="1"/>
      <c r="R68" s="1"/>
      <c r="S68" s="1"/>
      <c r="T68" s="1"/>
      <c r="U68" s="1"/>
      <c r="V68" s="1"/>
      <c r="W68" s="1"/>
      <c r="X68" s="1"/>
      <c r="Y68" s="1"/>
      <c r="Z68" s="1"/>
    </row>
    <row r="69" customFormat="false" ht="1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row>
    <row r="70" customFormat="false" ht="1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row>
    <row r="71" customFormat="false" ht="1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row>
    <row r="72" customFormat="false" ht="1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row>
    <row r="73" customFormat="false" ht="15" hidden="false" customHeight="false" outlineLevel="0" collapsed="false">
      <c r="A73" s="1"/>
      <c r="B73" s="2" t="s">
        <v>74</v>
      </c>
      <c r="C73" s="1"/>
      <c r="D73" s="1"/>
      <c r="E73" s="1"/>
      <c r="F73" s="1"/>
      <c r="G73" s="1"/>
      <c r="H73" s="1"/>
      <c r="I73" s="1"/>
      <c r="J73" s="1"/>
      <c r="K73" s="1"/>
      <c r="L73" s="1"/>
      <c r="M73" s="1"/>
      <c r="N73" s="1"/>
      <c r="O73" s="1"/>
      <c r="P73" s="1"/>
      <c r="Q73" s="1"/>
      <c r="R73" s="1"/>
      <c r="S73" s="1"/>
      <c r="T73" s="1"/>
      <c r="U73" s="1"/>
      <c r="V73" s="1"/>
      <c r="W73" s="1"/>
      <c r="X73" s="1"/>
      <c r="Y73" s="1"/>
      <c r="Z73" s="1"/>
    </row>
    <row r="74" customFormat="false" ht="15" hidden="false" customHeight="true" outlineLevel="0" collapsed="false">
      <c r="A74" s="1"/>
      <c r="B74" s="7" t="s">
        <v>75</v>
      </c>
      <c r="C74" s="7"/>
      <c r="D74" s="7"/>
      <c r="E74" s="7"/>
      <c r="F74" s="7"/>
      <c r="G74" s="7"/>
      <c r="H74" s="7"/>
      <c r="I74" s="7"/>
      <c r="J74" s="7"/>
      <c r="K74" s="1"/>
      <c r="L74" s="1"/>
      <c r="M74" s="1"/>
      <c r="N74" s="1"/>
      <c r="O74" s="1"/>
      <c r="P74" s="1"/>
      <c r="Q74" s="1"/>
      <c r="R74" s="1"/>
      <c r="S74" s="1"/>
      <c r="T74" s="1"/>
      <c r="U74" s="1"/>
      <c r="V74" s="1"/>
      <c r="W74" s="1"/>
      <c r="X74" s="1"/>
      <c r="Y74" s="1"/>
      <c r="Z74" s="1"/>
    </row>
    <row r="75" customFormat="false" ht="15" hidden="false" customHeight="false" outlineLevel="0" collapsed="false">
      <c r="A75" s="1"/>
      <c r="B75" s="7"/>
      <c r="C75" s="7"/>
      <c r="D75" s="7"/>
      <c r="E75" s="7"/>
      <c r="F75" s="7"/>
      <c r="G75" s="7"/>
      <c r="H75" s="7"/>
      <c r="I75" s="7"/>
      <c r="J75" s="7"/>
      <c r="K75" s="1"/>
      <c r="L75" s="1"/>
      <c r="M75" s="1"/>
      <c r="N75" s="1"/>
      <c r="O75" s="1"/>
      <c r="P75" s="1"/>
      <c r="Q75" s="1"/>
      <c r="R75" s="1"/>
      <c r="S75" s="1"/>
      <c r="T75" s="1"/>
      <c r="U75" s="1"/>
      <c r="V75" s="1"/>
      <c r="W75" s="1"/>
      <c r="X75" s="1"/>
      <c r="Y75" s="1"/>
      <c r="Z75" s="1"/>
    </row>
    <row r="76" customFormat="false" ht="15" hidden="false" customHeight="false" outlineLevel="0" collapsed="false">
      <c r="A76" s="1"/>
      <c r="B76" s="7"/>
      <c r="C76" s="7"/>
      <c r="D76" s="7"/>
      <c r="E76" s="7"/>
      <c r="F76" s="7"/>
      <c r="G76" s="7"/>
      <c r="H76" s="7"/>
      <c r="I76" s="7"/>
      <c r="J76" s="7"/>
      <c r="K76" s="1"/>
      <c r="L76" s="1"/>
      <c r="M76" s="1"/>
      <c r="N76" s="1"/>
      <c r="O76" s="1"/>
      <c r="P76" s="1"/>
      <c r="Q76" s="1"/>
      <c r="R76" s="1"/>
      <c r="S76" s="1"/>
      <c r="T76" s="1"/>
      <c r="U76" s="1"/>
      <c r="V76" s="1"/>
      <c r="W76" s="1"/>
      <c r="X76" s="1"/>
      <c r="Y76" s="1"/>
      <c r="Z76" s="1"/>
    </row>
    <row r="77" customFormat="false" ht="15" hidden="false" customHeight="false" outlineLevel="0" collapsed="false">
      <c r="A77" s="1"/>
      <c r="B77" s="7"/>
      <c r="C77" s="7"/>
      <c r="D77" s="7"/>
      <c r="E77" s="7"/>
      <c r="F77" s="7"/>
      <c r="G77" s="7"/>
      <c r="H77" s="7"/>
      <c r="I77" s="7"/>
      <c r="J77" s="7"/>
      <c r="K77" s="1"/>
      <c r="L77" s="1"/>
      <c r="M77" s="1"/>
      <c r="N77" s="1"/>
      <c r="O77" s="1"/>
      <c r="P77" s="1"/>
      <c r="Q77" s="1"/>
      <c r="R77" s="1"/>
      <c r="S77" s="1"/>
      <c r="T77" s="1"/>
      <c r="U77" s="1"/>
      <c r="V77" s="1"/>
      <c r="W77" s="1"/>
      <c r="X77" s="1"/>
      <c r="Y77" s="1"/>
      <c r="Z77" s="1"/>
    </row>
    <row r="78" customFormat="false" ht="15" hidden="false" customHeight="false" outlineLevel="0" collapsed="false">
      <c r="A78" s="1"/>
      <c r="B78" s="7"/>
      <c r="C78" s="7"/>
      <c r="D78" s="7"/>
      <c r="E78" s="7"/>
      <c r="F78" s="7"/>
      <c r="G78" s="7"/>
      <c r="H78" s="7"/>
      <c r="I78" s="7"/>
      <c r="J78" s="7"/>
      <c r="K78" s="1"/>
      <c r="L78" s="1"/>
      <c r="M78" s="1"/>
      <c r="N78" s="1"/>
      <c r="O78" s="1"/>
      <c r="P78" s="1"/>
      <c r="Q78" s="1"/>
      <c r="R78" s="1"/>
      <c r="S78" s="1"/>
      <c r="T78" s="1"/>
      <c r="U78" s="1"/>
      <c r="V78" s="1"/>
      <c r="W78" s="1"/>
      <c r="X78" s="1"/>
      <c r="Y78" s="1"/>
      <c r="Z78" s="1"/>
    </row>
    <row r="79" customFormat="false" ht="15" hidden="false" customHeight="false" outlineLevel="0" collapsed="false">
      <c r="A79" s="1"/>
      <c r="B79" s="1" t="s">
        <v>8</v>
      </c>
      <c r="C79" s="1"/>
      <c r="D79" s="1"/>
      <c r="E79" s="1"/>
      <c r="F79" s="1"/>
      <c r="G79" s="1"/>
      <c r="H79" s="1"/>
      <c r="I79" s="1"/>
      <c r="J79" s="1"/>
      <c r="K79" s="1"/>
      <c r="L79" s="1"/>
      <c r="M79" s="1"/>
      <c r="N79" s="1"/>
      <c r="O79" s="1"/>
      <c r="P79" s="1"/>
      <c r="Q79" s="1"/>
      <c r="R79" s="1"/>
      <c r="S79" s="1"/>
      <c r="T79" s="1"/>
      <c r="U79" s="1"/>
      <c r="V79" s="1"/>
      <c r="W79" s="1"/>
      <c r="X79" s="1"/>
      <c r="Y79" s="1"/>
      <c r="Z79" s="1"/>
    </row>
    <row r="80" customFormat="false" ht="1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5" hidden="false" customHeight="false" outlineLevel="0" collapsed="false">
      <c r="A81" s="1"/>
      <c r="B81" s="9" t="s">
        <v>13</v>
      </c>
      <c r="C81" s="10" t="s">
        <v>14</v>
      </c>
      <c r="D81" s="10" t="s">
        <v>1</v>
      </c>
      <c r="E81" s="10" t="s">
        <v>15</v>
      </c>
      <c r="F81" s="11" t="s">
        <v>16</v>
      </c>
      <c r="G81" s="1"/>
      <c r="H81" s="1"/>
      <c r="I81" s="1"/>
      <c r="J81" s="1"/>
      <c r="K81" s="1"/>
      <c r="L81" s="1"/>
      <c r="M81" s="1"/>
      <c r="N81" s="1"/>
      <c r="O81" s="1"/>
      <c r="P81" s="1"/>
      <c r="Q81" s="1"/>
      <c r="R81" s="1"/>
      <c r="S81" s="1"/>
      <c r="T81" s="1"/>
      <c r="U81" s="1"/>
      <c r="V81" s="1"/>
      <c r="W81" s="1"/>
      <c r="X81" s="1"/>
      <c r="Y81" s="1"/>
      <c r="Z81" s="1"/>
    </row>
    <row r="82" customFormat="false" ht="15" hidden="false" customHeight="false" outlineLevel="0" collapsed="false">
      <c r="A82" s="1"/>
      <c r="B82" s="12" t="s">
        <v>9</v>
      </c>
      <c r="C82" s="28" t="n">
        <v>430</v>
      </c>
      <c r="D82" s="14" t="s">
        <v>58</v>
      </c>
      <c r="E82" s="41" t="n">
        <f aca="false">6595</f>
        <v>6595</v>
      </c>
      <c r="F82" s="42"/>
      <c r="G82" s="1"/>
      <c r="H82" s="1" t="s">
        <v>76</v>
      </c>
      <c r="I82" s="1" t="n">
        <v>5500</v>
      </c>
      <c r="J82" s="1"/>
      <c r="K82" s="1" t="s">
        <v>77</v>
      </c>
      <c r="L82" s="1" t="n">
        <v>5450</v>
      </c>
      <c r="M82" s="1"/>
      <c r="N82" s="1"/>
      <c r="O82" s="1"/>
      <c r="P82" s="1"/>
      <c r="Q82" s="1"/>
      <c r="R82" s="1"/>
      <c r="S82" s="1"/>
      <c r="T82" s="1"/>
      <c r="U82" s="1"/>
      <c r="V82" s="1"/>
      <c r="W82" s="1"/>
      <c r="X82" s="1"/>
      <c r="Y82" s="1"/>
      <c r="Z82" s="1"/>
    </row>
    <row r="83" customFormat="false" ht="15" hidden="false" customHeight="false" outlineLevel="0" collapsed="false">
      <c r="A83" s="1"/>
      <c r="B83" s="17"/>
      <c r="C83" s="31" t="n">
        <v>700</v>
      </c>
      <c r="D83" s="1" t="s">
        <v>61</v>
      </c>
      <c r="E83" s="5"/>
      <c r="F83" s="50" t="n">
        <v>5450</v>
      </c>
      <c r="G83" s="1"/>
      <c r="H83" s="1"/>
      <c r="I83" s="1" t="n">
        <v>-50</v>
      </c>
      <c r="J83" s="1"/>
      <c r="K83" s="1"/>
      <c r="L83" s="1"/>
      <c r="M83" s="1"/>
      <c r="N83" s="1"/>
      <c r="O83" s="1"/>
      <c r="P83" s="1"/>
      <c r="Q83" s="1"/>
      <c r="R83" s="1"/>
      <c r="S83" s="1"/>
      <c r="T83" s="1"/>
      <c r="U83" s="1"/>
      <c r="V83" s="1"/>
      <c r="W83" s="1"/>
      <c r="X83" s="1"/>
      <c r="Y83" s="1"/>
      <c r="Z83" s="1"/>
    </row>
    <row r="84" customFormat="false" ht="15" hidden="false" customHeight="false" outlineLevel="0" collapsed="false">
      <c r="A84" s="1"/>
      <c r="B84" s="17"/>
      <c r="C84" s="31" t="n">
        <v>477</v>
      </c>
      <c r="D84" s="1" t="s">
        <v>62</v>
      </c>
      <c r="E84" s="5"/>
      <c r="F84" s="46" t="n">
        <v>1145</v>
      </c>
      <c r="G84" s="1"/>
      <c r="H84" s="1"/>
      <c r="I84" s="1" t="n">
        <v>30</v>
      </c>
      <c r="J84" s="1" t="s">
        <v>57</v>
      </c>
      <c r="K84" s="1"/>
      <c r="L84" s="1"/>
      <c r="M84" s="1"/>
      <c r="N84" s="1"/>
      <c r="O84" s="1"/>
      <c r="P84" s="1"/>
      <c r="Q84" s="1"/>
      <c r="R84" s="1"/>
      <c r="S84" s="1"/>
      <c r="T84" s="1"/>
      <c r="U84" s="1"/>
      <c r="V84" s="1"/>
      <c r="W84" s="1"/>
      <c r="X84" s="1"/>
      <c r="Y84" s="1"/>
      <c r="Z84" s="1"/>
    </row>
    <row r="85" customFormat="false" ht="15" hidden="false" customHeight="false" outlineLevel="0" collapsed="false">
      <c r="A85" s="1"/>
      <c r="B85" s="37" t="s">
        <v>64</v>
      </c>
      <c r="C85" s="14" t="n">
        <v>624</v>
      </c>
      <c r="D85" s="14" t="s">
        <v>25</v>
      </c>
      <c r="E85" s="14" t="n">
        <v>30</v>
      </c>
      <c r="F85" s="51"/>
      <c r="G85" s="1"/>
      <c r="H85" s="1"/>
      <c r="I85" s="1"/>
      <c r="J85" s="1"/>
      <c r="K85" s="1"/>
      <c r="L85" s="1"/>
      <c r="M85" s="1"/>
      <c r="N85" s="1"/>
      <c r="O85" s="1"/>
      <c r="P85" s="1"/>
      <c r="Q85" s="1"/>
      <c r="R85" s="1"/>
      <c r="S85" s="1"/>
      <c r="T85" s="1"/>
      <c r="U85" s="1"/>
      <c r="V85" s="1"/>
      <c r="W85" s="1"/>
      <c r="X85" s="1"/>
      <c r="Y85" s="1"/>
      <c r="Z85" s="1"/>
    </row>
    <row r="86" customFormat="false" ht="15" hidden="false" customHeight="false" outlineLevel="0" collapsed="false">
      <c r="A86" s="1"/>
      <c r="B86" s="38"/>
      <c r="C86" s="1" t="n">
        <v>472</v>
      </c>
      <c r="D86" s="1" t="s">
        <v>21</v>
      </c>
      <c r="E86" s="1" t="n">
        <v>6.3</v>
      </c>
      <c r="F86" s="52"/>
      <c r="G86" s="1"/>
      <c r="H86" s="1" t="s">
        <v>41</v>
      </c>
      <c r="I86" s="1"/>
      <c r="J86" s="1"/>
      <c r="K86" s="1"/>
      <c r="L86" s="1"/>
      <c r="M86" s="1"/>
      <c r="N86" s="1"/>
      <c r="O86" s="1"/>
      <c r="P86" s="1"/>
      <c r="Q86" s="1"/>
      <c r="R86" s="1"/>
      <c r="S86" s="1"/>
      <c r="T86" s="1"/>
      <c r="U86" s="1"/>
      <c r="V86" s="1"/>
      <c r="W86" s="1"/>
      <c r="X86" s="1"/>
      <c r="Y86" s="1"/>
      <c r="Z86" s="1"/>
    </row>
    <row r="87" customFormat="false" ht="15" hidden="false" customHeight="false" outlineLevel="0" collapsed="false">
      <c r="A87" s="1"/>
      <c r="B87" s="53"/>
      <c r="C87" s="23" t="n">
        <v>572</v>
      </c>
      <c r="D87" s="23" t="s">
        <v>24</v>
      </c>
      <c r="E87" s="23"/>
      <c r="F87" s="54" t="n">
        <v>36.3</v>
      </c>
      <c r="G87" s="1"/>
      <c r="H87" s="1" t="s">
        <v>49</v>
      </c>
      <c r="I87" s="36" t="n">
        <v>0.5</v>
      </c>
      <c r="J87" s="1"/>
      <c r="K87" s="1"/>
      <c r="L87" s="1"/>
      <c r="M87" s="1"/>
      <c r="N87" s="1"/>
      <c r="O87" s="1"/>
      <c r="P87" s="1"/>
      <c r="Q87" s="1"/>
      <c r="R87" s="1"/>
      <c r="S87" s="1"/>
      <c r="T87" s="1"/>
      <c r="U87" s="1"/>
      <c r="V87" s="1"/>
      <c r="W87" s="1"/>
      <c r="X87" s="1"/>
      <c r="Y87" s="1"/>
      <c r="Z87" s="1"/>
    </row>
    <row r="88" customFormat="false" ht="15" hidden="false" customHeight="false" outlineLevel="0" collapsed="false">
      <c r="A88" s="1"/>
      <c r="B88" s="37" t="s">
        <v>49</v>
      </c>
      <c r="C88" s="14" t="n">
        <v>708</v>
      </c>
      <c r="D88" s="14" t="s">
        <v>78</v>
      </c>
      <c r="E88" s="55" t="n">
        <v>2750</v>
      </c>
      <c r="F88" s="51"/>
      <c r="G88" s="1"/>
      <c r="H88" s="1"/>
      <c r="I88" s="36"/>
      <c r="J88" s="1"/>
      <c r="K88" s="1"/>
      <c r="L88" s="1"/>
      <c r="M88" s="1"/>
      <c r="N88" s="1"/>
      <c r="O88" s="1"/>
      <c r="P88" s="1"/>
      <c r="Q88" s="1"/>
      <c r="R88" s="1"/>
      <c r="S88" s="1"/>
      <c r="T88" s="1"/>
      <c r="U88" s="1"/>
      <c r="V88" s="1"/>
      <c r="W88" s="1"/>
      <c r="X88" s="1"/>
      <c r="Y88" s="1"/>
      <c r="Z88" s="1"/>
    </row>
    <row r="89" customFormat="false" ht="15" hidden="false" customHeight="false" outlineLevel="0" collapsed="false">
      <c r="A89" s="1"/>
      <c r="B89" s="38"/>
      <c r="C89" s="1" t="n">
        <v>477</v>
      </c>
      <c r="D89" s="1" t="s">
        <v>62</v>
      </c>
      <c r="E89" s="1" t="n">
        <f aca="false">E88*0.21</f>
        <v>577.5</v>
      </c>
      <c r="F89" s="52"/>
      <c r="G89" s="1"/>
      <c r="H89" s="1" t="s">
        <v>79</v>
      </c>
      <c r="I89" s="36" t="n">
        <v>0.5</v>
      </c>
      <c r="J89" s="1"/>
      <c r="K89" s="1"/>
      <c r="L89" s="1"/>
      <c r="M89" s="1"/>
      <c r="N89" s="1"/>
      <c r="O89" s="1"/>
      <c r="P89" s="1"/>
      <c r="Q89" s="1"/>
      <c r="R89" s="1"/>
      <c r="S89" s="1"/>
      <c r="T89" s="1"/>
      <c r="U89" s="1"/>
      <c r="V89" s="1"/>
      <c r="W89" s="1"/>
      <c r="X89" s="1"/>
      <c r="Y89" s="1"/>
      <c r="Z89" s="1"/>
    </row>
    <row r="90" customFormat="false" ht="15" hidden="false" customHeight="false" outlineLevel="0" collapsed="false">
      <c r="A90" s="1"/>
      <c r="B90" s="53"/>
      <c r="C90" s="23" t="n">
        <v>430</v>
      </c>
      <c r="D90" s="23" t="s">
        <v>58</v>
      </c>
      <c r="E90" s="23"/>
      <c r="F90" s="54" t="n">
        <f aca="false">SUM(E88:E89)</f>
        <v>3327.5</v>
      </c>
      <c r="G90" s="1"/>
      <c r="H90" s="1"/>
      <c r="I90" s="36"/>
      <c r="J90" s="1"/>
      <c r="K90" s="1"/>
      <c r="L90" s="1"/>
      <c r="M90" s="1"/>
      <c r="N90" s="1"/>
      <c r="O90" s="1"/>
      <c r="P90" s="1"/>
      <c r="Q90" s="1"/>
      <c r="R90" s="1"/>
      <c r="S90" s="1"/>
      <c r="T90" s="1"/>
      <c r="U90" s="1"/>
      <c r="V90" s="1"/>
      <c r="W90" s="1"/>
      <c r="X90" s="1"/>
      <c r="Y90" s="1"/>
      <c r="Z90" s="1"/>
    </row>
    <row r="91" customFormat="false" ht="15" hidden="false" customHeight="false" outlineLevel="0" collapsed="false">
      <c r="A91" s="1"/>
      <c r="B91" s="37" t="s">
        <v>59</v>
      </c>
      <c r="C91" s="14" t="n">
        <v>706</v>
      </c>
      <c r="D91" s="14" t="s">
        <v>80</v>
      </c>
      <c r="E91" s="55" t="n">
        <v>50</v>
      </c>
      <c r="F91" s="51"/>
      <c r="G91" s="1"/>
      <c r="H91" s="1"/>
      <c r="I91" s="36"/>
      <c r="J91" s="1"/>
      <c r="K91" s="1"/>
      <c r="L91" s="1"/>
      <c r="M91" s="1"/>
      <c r="N91" s="1"/>
      <c r="O91" s="1"/>
      <c r="P91" s="1"/>
      <c r="Q91" s="1"/>
      <c r="R91" s="1"/>
      <c r="S91" s="1"/>
      <c r="T91" s="1"/>
      <c r="U91" s="1"/>
      <c r="V91" s="1"/>
      <c r="W91" s="1"/>
      <c r="X91" s="1"/>
      <c r="Y91" s="1"/>
      <c r="Z91" s="1"/>
    </row>
    <row r="92" customFormat="false" ht="15" hidden="false" customHeight="false" outlineLevel="0" collapsed="false">
      <c r="A92" s="1"/>
      <c r="B92" s="38"/>
      <c r="C92" s="1" t="n">
        <v>477</v>
      </c>
      <c r="D92" s="1" t="s">
        <v>62</v>
      </c>
      <c r="E92" s="1" t="n">
        <f aca="false">E91*0.21</f>
        <v>10.5</v>
      </c>
      <c r="F92" s="52"/>
      <c r="G92" s="1"/>
      <c r="H92" s="1"/>
      <c r="I92" s="36"/>
      <c r="J92" s="1"/>
      <c r="K92" s="1"/>
      <c r="L92" s="1"/>
      <c r="M92" s="1"/>
      <c r="N92" s="1"/>
      <c r="O92" s="1"/>
      <c r="P92" s="1"/>
      <c r="Q92" s="1"/>
      <c r="R92" s="1"/>
      <c r="S92" s="1"/>
      <c r="T92" s="1"/>
      <c r="U92" s="1"/>
      <c r="V92" s="1"/>
      <c r="W92" s="1"/>
      <c r="X92" s="1"/>
      <c r="Y92" s="1"/>
      <c r="Z92" s="1"/>
    </row>
    <row r="93" customFormat="false" ht="15" hidden="false" customHeight="false" outlineLevel="0" collapsed="false">
      <c r="A93" s="1"/>
      <c r="B93" s="53"/>
      <c r="C93" s="23" t="n">
        <v>430</v>
      </c>
      <c r="D93" s="23" t="s">
        <v>58</v>
      </c>
      <c r="E93" s="23"/>
      <c r="F93" s="54" t="n">
        <f aca="false">E92+E91</f>
        <v>60.5</v>
      </c>
      <c r="G93" s="1"/>
      <c r="H93" s="1"/>
      <c r="I93" s="36"/>
      <c r="J93" s="1"/>
      <c r="K93" s="1"/>
      <c r="L93" s="1"/>
      <c r="M93" s="1"/>
      <c r="N93" s="1"/>
      <c r="O93" s="1"/>
      <c r="P93" s="1"/>
      <c r="Q93" s="1"/>
      <c r="R93" s="1"/>
      <c r="S93" s="1"/>
      <c r="T93" s="1"/>
      <c r="U93" s="1"/>
      <c r="V93" s="1"/>
      <c r="W93" s="1"/>
      <c r="X93" s="1"/>
      <c r="Y93" s="1"/>
      <c r="Z93" s="1"/>
    </row>
    <row r="94" customFormat="false" ht="15" hidden="false" customHeight="false" outlineLevel="0" collapsed="false">
      <c r="A94" s="1"/>
      <c r="B94" s="37" t="s">
        <v>81</v>
      </c>
      <c r="C94" s="14" t="n">
        <v>572</v>
      </c>
      <c r="D94" s="14" t="s">
        <v>24</v>
      </c>
      <c r="E94" s="14" t="n">
        <v>3207</v>
      </c>
      <c r="F94" s="51"/>
      <c r="G94" s="1"/>
      <c r="H94" s="1"/>
      <c r="I94" s="36"/>
      <c r="J94" s="1"/>
      <c r="K94" s="1"/>
      <c r="L94" s="1"/>
      <c r="M94" s="1"/>
      <c r="N94" s="1"/>
      <c r="O94" s="1"/>
      <c r="P94" s="1"/>
      <c r="Q94" s="1"/>
      <c r="R94" s="1"/>
      <c r="S94" s="1"/>
      <c r="T94" s="1"/>
      <c r="U94" s="1"/>
      <c r="V94" s="1"/>
      <c r="W94" s="1"/>
      <c r="X94" s="1"/>
      <c r="Y94" s="1"/>
      <c r="Z94" s="1"/>
    </row>
    <row r="95" customFormat="false" ht="15" hidden="false" customHeight="false" outlineLevel="0" collapsed="false">
      <c r="A95" s="1"/>
      <c r="B95" s="53"/>
      <c r="C95" s="23" t="n">
        <v>430</v>
      </c>
      <c r="D95" s="23" t="s">
        <v>58</v>
      </c>
      <c r="E95" s="23"/>
      <c r="F95" s="54" t="n">
        <v>3207</v>
      </c>
      <c r="G95" s="1"/>
      <c r="H95" s="1"/>
      <c r="I95" s="36"/>
      <c r="J95" s="1"/>
      <c r="K95" s="1"/>
      <c r="L95" s="1"/>
      <c r="M95" s="1"/>
      <c r="N95" s="1"/>
      <c r="O95" s="1"/>
      <c r="P95" s="1"/>
      <c r="Q95" s="1"/>
      <c r="R95" s="1"/>
      <c r="S95" s="1"/>
      <c r="T95" s="1"/>
      <c r="U95" s="1"/>
      <c r="V95" s="1"/>
      <c r="W95" s="1"/>
      <c r="X95" s="1"/>
      <c r="Y95" s="1"/>
      <c r="Z95" s="1"/>
    </row>
    <row r="96" customFormat="false" ht="15" hidden="false" customHeight="false" outlineLevel="0" collapsed="false">
      <c r="A96" s="1"/>
      <c r="B96" s="1"/>
      <c r="C96" s="1"/>
      <c r="D96" s="1"/>
      <c r="E96" s="1"/>
      <c r="F96" s="1"/>
      <c r="G96" s="1"/>
      <c r="H96" s="1"/>
      <c r="I96" s="36"/>
      <c r="J96" s="1"/>
      <c r="K96" s="1"/>
      <c r="L96" s="1"/>
      <c r="M96" s="1"/>
      <c r="N96" s="1"/>
      <c r="O96" s="1"/>
      <c r="P96" s="1"/>
      <c r="Q96" s="1"/>
      <c r="R96" s="1"/>
      <c r="S96" s="1"/>
      <c r="T96" s="1"/>
      <c r="U96" s="1"/>
      <c r="V96" s="1"/>
      <c r="W96" s="1"/>
      <c r="X96" s="1"/>
      <c r="Y96" s="1"/>
      <c r="Z96" s="1"/>
    </row>
    <row r="97" customFormat="false" ht="15" hidden="false" customHeight="false" outlineLevel="0" collapsed="false">
      <c r="A97" s="1"/>
      <c r="B97" s="1"/>
      <c r="C97" s="1"/>
      <c r="D97" s="1"/>
      <c r="E97" s="1"/>
      <c r="F97" s="1"/>
      <c r="G97" s="1"/>
      <c r="H97" s="1"/>
      <c r="I97" s="36"/>
      <c r="J97" s="1"/>
      <c r="K97" s="1"/>
      <c r="L97" s="1"/>
      <c r="M97" s="1"/>
      <c r="N97" s="1"/>
      <c r="O97" s="1"/>
      <c r="P97" s="1"/>
      <c r="Q97" s="1"/>
      <c r="R97" s="1"/>
      <c r="S97" s="1"/>
      <c r="T97" s="1"/>
      <c r="U97" s="1"/>
      <c r="V97" s="1"/>
      <c r="W97" s="1"/>
      <c r="X97" s="1"/>
      <c r="Y97" s="1"/>
      <c r="Z97" s="1"/>
    </row>
    <row r="98" customFormat="false" ht="15" hidden="false" customHeight="false" outlineLevel="0" collapsed="false">
      <c r="A98" s="1"/>
      <c r="B98" s="1"/>
      <c r="C98" s="1"/>
      <c r="D98" s="1"/>
      <c r="E98" s="1"/>
      <c r="F98" s="1"/>
      <c r="G98" s="1"/>
      <c r="H98" s="1"/>
      <c r="I98" s="36"/>
      <c r="J98" s="1"/>
      <c r="K98" s="1"/>
      <c r="L98" s="1"/>
      <c r="M98" s="1"/>
      <c r="N98" s="1"/>
      <c r="O98" s="1"/>
      <c r="P98" s="1"/>
      <c r="Q98" s="1"/>
      <c r="R98" s="1"/>
      <c r="S98" s="1"/>
      <c r="T98" s="1"/>
      <c r="U98" s="1"/>
      <c r="V98" s="1"/>
      <c r="W98" s="1"/>
      <c r="X98" s="1"/>
      <c r="Y98" s="1"/>
      <c r="Z98" s="1"/>
    </row>
    <row r="99" customFormat="false" ht="15" hidden="false" customHeight="false" outlineLevel="0" collapsed="false">
      <c r="A99" s="1"/>
      <c r="B99" s="1"/>
      <c r="C99" s="1"/>
      <c r="D99" s="1" t="s">
        <v>56</v>
      </c>
      <c r="E99" s="56" t="n">
        <v>2650</v>
      </c>
      <c r="F99" s="1" t="s">
        <v>82</v>
      </c>
      <c r="G99" s="1"/>
      <c r="H99" s="1"/>
      <c r="I99" s="36"/>
      <c r="J99" s="1"/>
      <c r="K99" s="1"/>
      <c r="L99" s="1"/>
      <c r="M99" s="1"/>
      <c r="N99" s="1"/>
      <c r="O99" s="1"/>
      <c r="P99" s="1"/>
      <c r="Q99" s="1"/>
      <c r="R99" s="1"/>
      <c r="S99" s="1"/>
      <c r="T99" s="1"/>
      <c r="U99" s="1"/>
      <c r="V99" s="1"/>
      <c r="W99" s="1"/>
      <c r="X99" s="1"/>
      <c r="Y99" s="1"/>
      <c r="Z99" s="1"/>
    </row>
    <row r="100" customFormat="false" ht="15" hidden="false" customHeight="false" outlineLevel="0" collapsed="false">
      <c r="A100" s="1"/>
      <c r="B100" s="1"/>
      <c r="C100" s="1"/>
      <c r="D100" s="1"/>
      <c r="E100" s="1"/>
      <c r="F100" s="1"/>
      <c r="G100" s="1"/>
      <c r="H100" s="1"/>
      <c r="I100" s="36"/>
      <c r="J100" s="1"/>
      <c r="K100" s="1"/>
      <c r="L100" s="1"/>
      <c r="M100" s="1"/>
      <c r="N100" s="1"/>
      <c r="O100" s="1"/>
      <c r="P100" s="1"/>
      <c r="Q100" s="1"/>
      <c r="R100" s="1"/>
      <c r="S100" s="1"/>
      <c r="T100" s="1"/>
      <c r="U100" s="1"/>
      <c r="V100" s="1"/>
      <c r="W100" s="1"/>
      <c r="X100" s="1"/>
      <c r="Y100" s="1"/>
      <c r="Z100" s="1"/>
    </row>
    <row r="101" customFormat="false" ht="15" hidden="false" customHeight="false" outlineLevel="0" collapsed="false">
      <c r="A101" s="1"/>
      <c r="B101" s="1"/>
      <c r="C101" s="1"/>
      <c r="D101" s="1" t="s">
        <v>83</v>
      </c>
      <c r="E101" s="1" t="n">
        <v>3206.5</v>
      </c>
      <c r="F101" s="1" t="s">
        <v>84</v>
      </c>
      <c r="G101" s="1"/>
      <c r="H101" s="1"/>
      <c r="I101" s="36"/>
      <c r="J101" s="1"/>
      <c r="K101" s="1"/>
      <c r="L101" s="1"/>
      <c r="M101" s="1"/>
      <c r="N101" s="1"/>
      <c r="O101" s="1"/>
      <c r="P101" s="1"/>
      <c r="Q101" s="1"/>
      <c r="R101" s="1"/>
      <c r="S101" s="1"/>
      <c r="T101" s="1"/>
      <c r="U101" s="1"/>
      <c r="V101" s="1"/>
      <c r="W101" s="1"/>
      <c r="X101" s="1"/>
      <c r="Y101" s="1"/>
      <c r="Z101" s="1"/>
    </row>
    <row r="102" customFormat="false" ht="1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5" hidden="false" customHeight="false" outlineLevel="0" collapsed="false">
      <c r="A108" s="1"/>
      <c r="B108" s="2" t="s">
        <v>85</v>
      </c>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5" hidden="false" customHeight="true" outlineLevel="0" collapsed="false">
      <c r="A109" s="1"/>
      <c r="B109" s="7" t="s">
        <v>86</v>
      </c>
      <c r="C109" s="7"/>
      <c r="D109" s="7"/>
      <c r="E109" s="7"/>
      <c r="F109" s="7"/>
      <c r="G109" s="7"/>
      <c r="H109" s="7"/>
      <c r="I109" s="7"/>
      <c r="J109" s="1"/>
      <c r="K109" s="1"/>
      <c r="L109" s="1"/>
      <c r="M109" s="1"/>
      <c r="N109" s="1"/>
      <c r="O109" s="1"/>
      <c r="P109" s="1"/>
      <c r="Q109" s="1"/>
      <c r="R109" s="1"/>
      <c r="S109" s="1"/>
      <c r="T109" s="1"/>
      <c r="U109" s="1"/>
      <c r="V109" s="1"/>
      <c r="W109" s="1"/>
      <c r="X109" s="1"/>
      <c r="Y109" s="1"/>
      <c r="Z109" s="1"/>
    </row>
    <row r="110" customFormat="false" ht="15" hidden="false" customHeight="false" outlineLevel="0" collapsed="false">
      <c r="A110" s="1"/>
      <c r="B110" s="7"/>
      <c r="C110" s="7"/>
      <c r="D110" s="7"/>
      <c r="E110" s="7"/>
      <c r="F110" s="7"/>
      <c r="G110" s="7"/>
      <c r="H110" s="7"/>
      <c r="I110" s="7"/>
      <c r="J110" s="1"/>
      <c r="K110" s="1"/>
      <c r="L110" s="1"/>
      <c r="M110" s="1"/>
      <c r="N110" s="1"/>
      <c r="O110" s="1"/>
      <c r="P110" s="1"/>
      <c r="Q110" s="1"/>
      <c r="R110" s="1"/>
      <c r="S110" s="1"/>
      <c r="T110" s="1"/>
      <c r="U110" s="1"/>
      <c r="V110" s="1"/>
      <c r="W110" s="1"/>
      <c r="X110" s="1"/>
      <c r="Y110" s="1"/>
      <c r="Z110" s="1"/>
    </row>
    <row r="111" customFormat="false" ht="15" hidden="false" customHeight="false" outlineLevel="0" collapsed="false">
      <c r="A111" s="1"/>
      <c r="B111" s="7"/>
      <c r="C111" s="7"/>
      <c r="D111" s="7"/>
      <c r="E111" s="7"/>
      <c r="F111" s="7"/>
      <c r="G111" s="7"/>
      <c r="H111" s="7"/>
      <c r="I111" s="7"/>
      <c r="J111" s="1"/>
      <c r="K111" s="1"/>
      <c r="L111" s="1"/>
      <c r="M111" s="1"/>
      <c r="N111" s="1"/>
      <c r="O111" s="1"/>
      <c r="P111" s="1"/>
      <c r="Q111" s="1"/>
      <c r="R111" s="1"/>
      <c r="S111" s="1"/>
      <c r="T111" s="1"/>
      <c r="U111" s="1"/>
      <c r="V111" s="1"/>
      <c r="W111" s="1"/>
      <c r="X111" s="1"/>
      <c r="Y111" s="1"/>
      <c r="Z111" s="1"/>
    </row>
    <row r="112" customFormat="false" ht="16" hidden="false" customHeight="false" outlineLevel="0" collapsed="false">
      <c r="A112" s="1"/>
      <c r="B112" s="7"/>
      <c r="C112" s="7"/>
      <c r="D112" s="7"/>
      <c r="E112" s="7"/>
      <c r="F112" s="7"/>
      <c r="G112" s="7"/>
      <c r="H112" s="7"/>
      <c r="I112" s="7"/>
      <c r="J112" s="1"/>
      <c r="K112" s="1"/>
      <c r="L112" s="1"/>
      <c r="M112" s="1"/>
      <c r="N112" s="1"/>
      <c r="O112" s="1"/>
      <c r="P112" s="1"/>
      <c r="Q112" s="1"/>
      <c r="R112" s="1"/>
      <c r="S112" s="1"/>
      <c r="T112" s="1"/>
      <c r="U112" s="1"/>
      <c r="V112" s="1"/>
      <c r="W112" s="1"/>
      <c r="X112" s="1"/>
      <c r="Y112" s="1"/>
      <c r="Z112" s="1"/>
    </row>
    <row r="113" customFormat="false" ht="15" hidden="false" customHeight="true" outlineLevel="0" collapsed="false">
      <c r="A113" s="1"/>
      <c r="B113" s="1"/>
      <c r="C113" s="1"/>
      <c r="D113" s="57"/>
      <c r="E113" s="58" t="s">
        <v>26</v>
      </c>
      <c r="F113" s="58" t="s">
        <v>87</v>
      </c>
      <c r="G113" s="1"/>
      <c r="H113" s="1"/>
      <c r="I113" s="1"/>
      <c r="J113" s="1"/>
      <c r="K113" s="1"/>
      <c r="L113" s="1"/>
      <c r="M113" s="1"/>
      <c r="N113" s="1"/>
      <c r="O113" s="1"/>
      <c r="P113" s="1"/>
      <c r="Q113" s="1"/>
      <c r="R113" s="1"/>
      <c r="S113" s="1"/>
      <c r="T113" s="1"/>
      <c r="U113" s="1"/>
      <c r="V113" s="1"/>
      <c r="W113" s="1"/>
      <c r="X113" s="1"/>
      <c r="Y113" s="1"/>
      <c r="Z113" s="1"/>
    </row>
    <row r="114" customFormat="false" ht="15" hidden="false" customHeight="true" outlineLevel="0" collapsed="false">
      <c r="A114" s="1"/>
      <c r="B114" s="1"/>
      <c r="C114" s="1"/>
      <c r="D114" s="59" t="s">
        <v>88</v>
      </c>
      <c r="E114" s="60" t="n">
        <v>100</v>
      </c>
      <c r="F114" s="60" t="n">
        <v>10</v>
      </c>
      <c r="G114" s="1"/>
      <c r="H114" s="1"/>
      <c r="I114" s="1"/>
      <c r="J114" s="1"/>
      <c r="K114" s="1"/>
      <c r="L114" s="1"/>
      <c r="M114" s="1"/>
      <c r="N114" s="1"/>
      <c r="O114" s="1"/>
      <c r="P114" s="1"/>
      <c r="Q114" s="1"/>
      <c r="R114" s="1"/>
      <c r="S114" s="1"/>
      <c r="T114" s="1"/>
      <c r="U114" s="1"/>
      <c r="V114" s="1"/>
      <c r="W114" s="1"/>
      <c r="X114" s="1"/>
      <c r="Y114" s="1"/>
      <c r="Z114" s="1"/>
    </row>
    <row r="115" customFormat="false" ht="15" hidden="false" customHeight="true" outlineLevel="0" collapsed="false">
      <c r="A115" s="1"/>
      <c r="B115" s="1"/>
      <c r="C115" s="1"/>
      <c r="D115" s="59" t="s">
        <v>89</v>
      </c>
      <c r="E115" s="61" t="n">
        <v>1200</v>
      </c>
      <c r="F115" s="60" t="n">
        <v>11</v>
      </c>
      <c r="G115" s="1"/>
      <c r="H115" s="1"/>
      <c r="I115" s="1"/>
      <c r="J115" s="1"/>
      <c r="K115" s="1"/>
      <c r="L115" s="1"/>
      <c r="M115" s="1"/>
      <c r="N115" s="1"/>
      <c r="O115" s="1"/>
      <c r="P115" s="1"/>
      <c r="Q115" s="1"/>
      <c r="R115" s="1"/>
      <c r="S115" s="1"/>
      <c r="T115" s="1"/>
      <c r="U115" s="1"/>
      <c r="V115" s="1"/>
      <c r="W115" s="1"/>
      <c r="X115" s="1"/>
      <c r="Y115" s="1"/>
      <c r="Z115" s="1"/>
    </row>
    <row r="116" customFormat="false" ht="15" hidden="false" customHeight="true" outlineLevel="0" collapsed="false">
      <c r="A116" s="1"/>
      <c r="B116" s="1"/>
      <c r="C116" s="1"/>
      <c r="D116" s="59" t="s">
        <v>90</v>
      </c>
      <c r="E116" s="60" t="n">
        <v>50</v>
      </c>
      <c r="F116" s="60" t="n">
        <v>40</v>
      </c>
      <c r="G116" s="1"/>
      <c r="H116" s="1"/>
      <c r="I116" s="1"/>
      <c r="J116" s="1"/>
      <c r="K116" s="1"/>
      <c r="L116" s="1"/>
      <c r="M116" s="1"/>
      <c r="N116" s="1"/>
      <c r="O116" s="1"/>
      <c r="P116" s="1"/>
      <c r="Q116" s="1"/>
      <c r="R116" s="1"/>
      <c r="S116" s="1"/>
      <c r="T116" s="1"/>
      <c r="U116" s="1"/>
      <c r="V116" s="1"/>
      <c r="W116" s="1"/>
      <c r="X116" s="1"/>
      <c r="Y116" s="1"/>
      <c r="Z116" s="1"/>
    </row>
    <row r="117" customFormat="false" ht="15" hidden="false" customHeight="true" outlineLevel="0" collapsed="false">
      <c r="A117" s="1"/>
      <c r="B117" s="1"/>
      <c r="C117" s="1"/>
      <c r="D117" s="59" t="s">
        <v>89</v>
      </c>
      <c r="E117" s="60" t="n">
        <v>500</v>
      </c>
      <c r="F117" s="60" t="n">
        <v>12</v>
      </c>
      <c r="G117" s="1"/>
      <c r="H117" s="1"/>
      <c r="I117" s="1"/>
      <c r="J117" s="1"/>
      <c r="K117" s="1"/>
      <c r="L117" s="1"/>
      <c r="M117" s="1"/>
      <c r="N117" s="1"/>
      <c r="O117" s="1"/>
      <c r="P117" s="1"/>
      <c r="Q117" s="1"/>
      <c r="R117" s="1"/>
      <c r="S117" s="1"/>
      <c r="T117" s="1"/>
      <c r="U117" s="1"/>
      <c r="V117" s="1"/>
      <c r="W117" s="1"/>
      <c r="X117" s="1"/>
      <c r="Y117" s="1"/>
      <c r="Z117" s="1"/>
    </row>
    <row r="118" customFormat="false" ht="15" hidden="false" customHeight="true" outlineLevel="0" collapsed="false">
      <c r="A118" s="1"/>
      <c r="B118" s="1"/>
      <c r="C118" s="1"/>
      <c r="D118" s="59" t="s">
        <v>9</v>
      </c>
      <c r="E118" s="61" t="n">
        <v>1000</v>
      </c>
      <c r="F118" s="60" t="n">
        <v>40</v>
      </c>
      <c r="G118" s="1"/>
      <c r="H118" s="1"/>
      <c r="I118" s="1"/>
      <c r="J118" s="1"/>
      <c r="K118" s="1"/>
      <c r="L118" s="1"/>
      <c r="M118" s="1"/>
      <c r="N118" s="1"/>
      <c r="O118" s="1"/>
      <c r="P118" s="1"/>
      <c r="Q118" s="1"/>
      <c r="R118" s="1"/>
      <c r="S118" s="1"/>
      <c r="T118" s="1"/>
      <c r="U118" s="1"/>
      <c r="V118" s="1"/>
      <c r="W118" s="1"/>
      <c r="X118" s="1"/>
      <c r="Y118" s="1"/>
      <c r="Z118" s="1"/>
    </row>
    <row r="119" customFormat="false" ht="15" hidden="false" customHeight="true" outlineLevel="0" collapsed="false">
      <c r="A119" s="1"/>
      <c r="B119" s="1"/>
      <c r="C119" s="1"/>
      <c r="D119" s="59" t="s">
        <v>89</v>
      </c>
      <c r="E119" s="60" t="n">
        <v>200</v>
      </c>
      <c r="F119" s="60" t="n">
        <v>14</v>
      </c>
      <c r="G119" s="1"/>
      <c r="H119" s="1"/>
      <c r="I119" s="1"/>
      <c r="J119" s="1"/>
      <c r="K119" s="1"/>
      <c r="L119" s="1"/>
      <c r="M119" s="1"/>
      <c r="N119" s="1"/>
      <c r="O119" s="1"/>
      <c r="P119" s="1"/>
      <c r="Q119" s="1"/>
      <c r="R119" s="1"/>
      <c r="S119" s="1"/>
      <c r="T119" s="1"/>
      <c r="U119" s="1"/>
      <c r="V119" s="1"/>
      <c r="W119" s="1"/>
      <c r="X119" s="1"/>
      <c r="Y119" s="1"/>
      <c r="Z119" s="1"/>
    </row>
    <row r="120" customFormat="false" ht="15" hidden="false" customHeight="true" outlineLevel="0" collapsed="false">
      <c r="A120" s="1"/>
      <c r="B120" s="1"/>
      <c r="C120" s="1"/>
      <c r="D120" s="59" t="s">
        <v>90</v>
      </c>
      <c r="E120" s="60" t="n">
        <v>400</v>
      </c>
      <c r="F120" s="60" t="n">
        <v>40</v>
      </c>
      <c r="G120" s="1"/>
      <c r="H120" s="1"/>
      <c r="I120" s="1"/>
      <c r="J120" s="1"/>
      <c r="K120" s="1"/>
      <c r="L120" s="1"/>
      <c r="M120" s="1"/>
      <c r="N120" s="1"/>
      <c r="O120" s="1"/>
      <c r="P120" s="1"/>
      <c r="Q120" s="1"/>
      <c r="R120" s="1"/>
      <c r="S120" s="1"/>
      <c r="T120" s="1"/>
      <c r="U120" s="1"/>
      <c r="V120" s="1"/>
      <c r="W120" s="1"/>
      <c r="X120" s="1"/>
      <c r="Y120" s="1"/>
      <c r="Z120" s="1"/>
    </row>
    <row r="121" customFormat="false" ht="15" hidden="false" customHeight="true" outlineLevel="0" collapsed="false">
      <c r="A121" s="1"/>
      <c r="B121" s="1"/>
      <c r="C121" s="1"/>
      <c r="D121" s="62" t="s">
        <v>91</v>
      </c>
      <c r="E121" s="63" t="n">
        <v>550</v>
      </c>
      <c r="F121" s="63" t="s">
        <v>92</v>
      </c>
      <c r="G121" s="1"/>
      <c r="H121" s="1"/>
      <c r="I121" s="64" t="s">
        <v>93</v>
      </c>
      <c r="J121" s="1"/>
      <c r="K121" s="1"/>
      <c r="L121" s="1"/>
      <c r="M121" s="1"/>
      <c r="N121" s="1"/>
      <c r="O121" s="1"/>
      <c r="P121" s="1"/>
      <c r="Q121" s="1"/>
      <c r="R121" s="1"/>
      <c r="S121" s="1"/>
      <c r="T121" s="1"/>
      <c r="U121" s="1"/>
      <c r="V121" s="1"/>
      <c r="W121" s="1"/>
      <c r="X121" s="1"/>
      <c r="Y121" s="1"/>
      <c r="Z121" s="1"/>
    </row>
    <row r="122" customFormat="false" ht="15"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5" hidden="false" customHeight="false" outlineLevel="0" collapsed="false">
      <c r="A123" s="1"/>
      <c r="B123" s="1"/>
      <c r="C123" s="1"/>
      <c r="D123" s="1"/>
      <c r="E123" s="1"/>
      <c r="F123" s="1"/>
      <c r="G123" s="1" t="s">
        <v>94</v>
      </c>
      <c r="H123" s="1"/>
      <c r="I123" s="1"/>
      <c r="J123" s="1"/>
      <c r="K123" s="65" t="s">
        <v>95</v>
      </c>
      <c r="L123" s="1"/>
      <c r="M123" s="1"/>
      <c r="N123" s="1"/>
      <c r="O123" s="27" t="s">
        <v>96</v>
      </c>
      <c r="P123" s="66" t="s">
        <v>94</v>
      </c>
      <c r="Q123" s="65" t="s">
        <v>97</v>
      </c>
      <c r="R123" s="1"/>
      <c r="S123" s="1"/>
      <c r="T123" s="1"/>
      <c r="U123" s="1"/>
      <c r="V123" s="1"/>
      <c r="W123" s="1"/>
      <c r="X123" s="1"/>
      <c r="Y123" s="1"/>
      <c r="Z123" s="1"/>
    </row>
    <row r="124" customFormat="false" ht="15" hidden="false" customHeight="false" outlineLevel="0" collapsed="false">
      <c r="A124" s="1"/>
      <c r="B124" s="1"/>
      <c r="C124" s="27" t="s">
        <v>13</v>
      </c>
      <c r="D124" s="27" t="s">
        <v>98</v>
      </c>
      <c r="E124" s="27" t="s">
        <v>99</v>
      </c>
      <c r="F124" s="27" t="s">
        <v>87</v>
      </c>
      <c r="G124" s="27" t="s">
        <v>100</v>
      </c>
      <c r="H124" s="1"/>
      <c r="I124" s="1"/>
      <c r="J124" s="65" t="s">
        <v>99</v>
      </c>
      <c r="K124" s="65" t="s">
        <v>101</v>
      </c>
      <c r="L124" s="65" t="s">
        <v>100</v>
      </c>
      <c r="M124" s="1"/>
      <c r="N124" s="1"/>
      <c r="O124" s="1"/>
      <c r="P124" s="1"/>
      <c r="Q124" s="1"/>
      <c r="R124" s="1"/>
      <c r="S124" s="1"/>
      <c r="T124" s="1"/>
      <c r="U124" s="1"/>
      <c r="V124" s="1"/>
      <c r="W124" s="1"/>
      <c r="X124" s="1"/>
      <c r="Y124" s="1"/>
      <c r="Z124" s="1"/>
    </row>
    <row r="125" customFormat="false" ht="15" hidden="false" customHeight="false" outlineLevel="0" collapsed="false">
      <c r="A125" s="1"/>
      <c r="B125" s="1"/>
      <c r="C125" s="67" t="n">
        <v>36892</v>
      </c>
      <c r="D125" s="1" t="s">
        <v>88</v>
      </c>
      <c r="E125" s="68" t="n">
        <v>100</v>
      </c>
      <c r="F125" s="68" t="n">
        <v>10</v>
      </c>
      <c r="G125" s="68" t="n">
        <f aca="false">E125*F125</f>
        <v>1000</v>
      </c>
      <c r="H125" s="1"/>
      <c r="I125" s="1"/>
      <c r="J125" s="1" t="n">
        <v>100</v>
      </c>
      <c r="K125" s="1" t="n">
        <v>10</v>
      </c>
      <c r="L125" s="69" t="n">
        <f aca="false">J125*K125</f>
        <v>1000</v>
      </c>
      <c r="M125" s="1"/>
      <c r="N125" s="1"/>
      <c r="O125" s="1"/>
      <c r="P125" s="1"/>
      <c r="Q125" s="1"/>
      <c r="R125" s="1"/>
      <c r="S125" s="1"/>
      <c r="T125" s="1"/>
      <c r="U125" s="1"/>
      <c r="V125" s="1"/>
      <c r="W125" s="1"/>
      <c r="X125" s="1"/>
      <c r="Y125" s="1"/>
      <c r="Z125" s="1"/>
    </row>
    <row r="126" customFormat="false" ht="15" hidden="false" customHeight="false" outlineLevel="0" collapsed="false">
      <c r="A126" s="1"/>
      <c r="B126" s="1"/>
      <c r="C126" s="1"/>
      <c r="D126" s="1" t="s">
        <v>102</v>
      </c>
      <c r="E126" s="68" t="n">
        <v>1200</v>
      </c>
      <c r="F126" s="68" t="n">
        <v>11</v>
      </c>
      <c r="G126" s="68" t="n">
        <f aca="false">E126*F126</f>
        <v>13200</v>
      </c>
      <c r="H126" s="1"/>
      <c r="I126" s="1"/>
      <c r="J126" s="1" t="n">
        <v>1200</v>
      </c>
      <c r="K126" s="1" t="n">
        <v>11</v>
      </c>
      <c r="L126" s="69" t="n">
        <f aca="false">J126*K126</f>
        <v>13200</v>
      </c>
      <c r="M126" s="1"/>
      <c r="N126" s="1"/>
      <c r="O126" s="1"/>
      <c r="P126" s="1"/>
      <c r="Q126" s="1"/>
      <c r="R126" s="1"/>
      <c r="S126" s="1"/>
      <c r="T126" s="1"/>
      <c r="U126" s="1"/>
      <c r="V126" s="1"/>
      <c r="W126" s="1"/>
      <c r="X126" s="1"/>
      <c r="Y126" s="1"/>
      <c r="Z126" s="1"/>
    </row>
    <row r="127" customFormat="false" ht="15" hidden="false" customHeight="false" outlineLevel="0" collapsed="false">
      <c r="A127" s="1"/>
      <c r="B127" s="1"/>
      <c r="C127" s="1"/>
      <c r="D127" s="1"/>
      <c r="E127" s="68"/>
      <c r="F127" s="68"/>
      <c r="G127" s="68"/>
      <c r="H127" s="1"/>
      <c r="I127" s="1"/>
      <c r="J127" s="65" t="s">
        <v>103</v>
      </c>
      <c r="K127" s="65"/>
      <c r="L127" s="65" t="n">
        <f aca="false">((J125*K125)+(J126*K126))/(J126+J125)</f>
        <v>10.9230769230769</v>
      </c>
      <c r="M127" s="1" t="n">
        <v>1250</v>
      </c>
      <c r="N127" s="1"/>
      <c r="O127" s="1"/>
      <c r="P127" s="1"/>
      <c r="Q127" s="1"/>
      <c r="R127" s="1"/>
      <c r="S127" s="1"/>
      <c r="T127" s="1"/>
      <c r="U127" s="1"/>
      <c r="V127" s="1"/>
      <c r="W127" s="1"/>
      <c r="X127" s="1"/>
      <c r="Y127" s="1"/>
      <c r="Z127" s="1"/>
    </row>
    <row r="128" customFormat="false" ht="15" hidden="false" customHeight="false" outlineLevel="0" collapsed="false">
      <c r="A128" s="1"/>
      <c r="B128" s="1"/>
      <c r="C128" s="1"/>
      <c r="D128" s="1"/>
      <c r="E128" s="68"/>
      <c r="F128" s="68"/>
      <c r="G128" s="68"/>
      <c r="H128" s="1"/>
      <c r="I128" s="1"/>
      <c r="J128" s="1" t="n">
        <v>-50</v>
      </c>
      <c r="K128" s="1" t="n">
        <f aca="false">L127</f>
        <v>10.9230769230769</v>
      </c>
      <c r="L128" s="0" t="n">
        <f aca="false">J128*K128</f>
        <v>-546.153846153846</v>
      </c>
      <c r="M128" s="1"/>
      <c r="N128" s="1"/>
      <c r="O128" s="1" t="n">
        <f aca="false">40*50</f>
        <v>2000</v>
      </c>
      <c r="P128" s="1" t="n">
        <v>1500</v>
      </c>
      <c r="Q128" s="1" t="n">
        <v>1453.85</v>
      </c>
      <c r="R128" s="1"/>
      <c r="S128" s="1"/>
      <c r="T128" s="1"/>
      <c r="U128" s="1"/>
      <c r="V128" s="1"/>
      <c r="W128" s="1"/>
      <c r="X128" s="1"/>
      <c r="Y128" s="1"/>
      <c r="Z128" s="1"/>
    </row>
    <row r="129" customFormat="false" ht="15" hidden="false" customHeight="false" outlineLevel="0" collapsed="false">
      <c r="A129" s="1"/>
      <c r="B129" s="1"/>
      <c r="C129" s="1"/>
      <c r="D129" s="1" t="s">
        <v>104</v>
      </c>
      <c r="E129" s="68" t="n">
        <v>-50</v>
      </c>
      <c r="F129" s="68" t="n">
        <v>10</v>
      </c>
      <c r="G129" s="68" t="n">
        <f aca="false">E129*F129</f>
        <v>-500</v>
      </c>
      <c r="H129" s="1"/>
      <c r="I129" s="1"/>
      <c r="J129" s="1" t="n">
        <v>500</v>
      </c>
      <c r="K129" s="1" t="n">
        <v>12</v>
      </c>
      <c r="L129" s="1" t="n">
        <v>6000</v>
      </c>
      <c r="M129" s="1"/>
      <c r="N129" s="1"/>
      <c r="O129" s="1"/>
      <c r="P129" s="1"/>
      <c r="Q129" s="1"/>
      <c r="R129" s="1"/>
      <c r="S129" s="1"/>
      <c r="T129" s="1"/>
      <c r="U129" s="1"/>
      <c r="V129" s="1"/>
      <c r="W129" s="1"/>
      <c r="X129" s="1"/>
      <c r="Y129" s="1"/>
      <c r="Z129" s="1"/>
    </row>
    <row r="130" customFormat="false" ht="15" hidden="false" customHeight="false" outlineLevel="0" collapsed="false">
      <c r="A130" s="1"/>
      <c r="B130" s="1"/>
      <c r="C130" s="1"/>
      <c r="D130" s="1" t="s">
        <v>105</v>
      </c>
      <c r="E130" s="68" t="n">
        <v>500</v>
      </c>
      <c r="F130" s="68" t="n">
        <v>12</v>
      </c>
      <c r="G130" s="68" t="n">
        <f aca="false">E130*F130</f>
        <v>6000</v>
      </c>
      <c r="H130" s="1"/>
      <c r="I130" s="1"/>
      <c r="J130" s="65" t="s">
        <v>103</v>
      </c>
      <c r="K130" s="65"/>
      <c r="L130" s="65" t="n">
        <f aca="false">((L127*M127)+(J129*K129))/(M127+J129)</f>
        <v>11.2307692307692</v>
      </c>
      <c r="M130" s="1" t="n">
        <v>750</v>
      </c>
      <c r="N130" s="1"/>
      <c r="O130" s="1" t="n">
        <v>40000</v>
      </c>
      <c r="P130" s="1" t="n">
        <v>29050</v>
      </c>
      <c r="Q130" s="1" t="n">
        <v>27669.23</v>
      </c>
      <c r="R130" s="1"/>
      <c r="S130" s="1"/>
      <c r="T130" s="1"/>
      <c r="U130" s="1"/>
      <c r="V130" s="1"/>
      <c r="W130" s="1"/>
      <c r="X130" s="1"/>
      <c r="Y130" s="1"/>
      <c r="Z130" s="1"/>
    </row>
    <row r="131" customFormat="false" ht="15" hidden="false" customHeight="false" outlineLevel="0" collapsed="false">
      <c r="A131" s="1"/>
      <c r="B131" s="1"/>
      <c r="C131" s="1"/>
      <c r="D131" s="1" t="s">
        <v>106</v>
      </c>
      <c r="E131" s="68" t="n">
        <v>-1000</v>
      </c>
      <c r="F131" s="68"/>
      <c r="G131" s="68" t="n">
        <f aca="false">G132+G133</f>
        <v>-10950</v>
      </c>
      <c r="H131" s="1"/>
      <c r="I131" s="1"/>
      <c r="J131" s="1"/>
      <c r="K131" s="1"/>
      <c r="L131" s="1"/>
      <c r="M131" s="1"/>
      <c r="N131" s="1"/>
      <c r="O131" s="1"/>
      <c r="P131" s="1"/>
      <c r="Q131" s="1"/>
      <c r="R131" s="1"/>
      <c r="S131" s="1"/>
      <c r="T131" s="1"/>
      <c r="U131" s="1"/>
      <c r="V131" s="1"/>
      <c r="W131" s="1"/>
      <c r="X131" s="1"/>
      <c r="Y131" s="1"/>
      <c r="Z131" s="1"/>
    </row>
    <row r="132" customFormat="false" ht="15" hidden="false" customHeight="false" outlineLevel="0" collapsed="false">
      <c r="A132" s="1"/>
      <c r="B132" s="1"/>
      <c r="C132" s="1"/>
      <c r="D132" s="1"/>
      <c r="E132" s="70" t="n">
        <v>-50</v>
      </c>
      <c r="F132" s="70" t="n">
        <v>10</v>
      </c>
      <c r="G132" s="70" t="n">
        <v>-500</v>
      </c>
      <c r="H132" s="1"/>
      <c r="I132" s="1"/>
      <c r="J132" s="1" t="n">
        <v>-1000</v>
      </c>
      <c r="K132" s="1" t="n">
        <f aca="false">L130</f>
        <v>11.2307692307692</v>
      </c>
      <c r="L132" s="40" t="n">
        <f aca="false">J132*K132</f>
        <v>-11230.7692307692</v>
      </c>
      <c r="M132" s="1"/>
      <c r="N132" s="1"/>
      <c r="O132" s="1"/>
      <c r="P132" s="1"/>
      <c r="Q132" s="1"/>
      <c r="R132" s="1"/>
      <c r="S132" s="1"/>
      <c r="T132" s="1"/>
      <c r="U132" s="1"/>
      <c r="V132" s="1"/>
      <c r="W132" s="1"/>
      <c r="X132" s="1"/>
      <c r="Y132" s="1"/>
      <c r="Z132" s="1"/>
    </row>
    <row r="133" customFormat="false" ht="15" hidden="false" customHeight="false" outlineLevel="0" collapsed="false">
      <c r="A133" s="1"/>
      <c r="B133" s="1"/>
      <c r="C133" s="1"/>
      <c r="D133" s="1"/>
      <c r="E133" s="70" t="n">
        <v>-950</v>
      </c>
      <c r="F133" s="70" t="n">
        <v>11</v>
      </c>
      <c r="G133" s="70" t="n">
        <v>-10450</v>
      </c>
      <c r="H133" s="1"/>
      <c r="I133" s="1"/>
      <c r="J133" s="1" t="n">
        <v>200</v>
      </c>
      <c r="K133" s="1" t="n">
        <v>14</v>
      </c>
      <c r="L133" s="1" t="n">
        <f aca="false">J133*K133</f>
        <v>2800</v>
      </c>
      <c r="M133" s="1"/>
      <c r="N133" s="1"/>
      <c r="O133" s="1"/>
      <c r="P133" s="1"/>
      <c r="Q133" s="1"/>
      <c r="R133" s="1"/>
      <c r="S133" s="1"/>
      <c r="T133" s="1"/>
      <c r="U133" s="1"/>
      <c r="V133" s="1"/>
      <c r="W133" s="1"/>
      <c r="X133" s="1"/>
      <c r="Y133" s="1"/>
      <c r="Z133" s="1"/>
    </row>
    <row r="134" customFormat="false" ht="15" hidden="false" customHeight="false" outlineLevel="0" collapsed="false">
      <c r="A134" s="1"/>
      <c r="B134" s="1"/>
      <c r="C134" s="1"/>
      <c r="D134" s="1" t="s">
        <v>107</v>
      </c>
      <c r="E134" s="68" t="n">
        <v>200</v>
      </c>
      <c r="F134" s="68" t="n">
        <v>14</v>
      </c>
      <c r="G134" s="68" t="n">
        <f aca="false">E134*F134</f>
        <v>2800</v>
      </c>
      <c r="H134" s="1"/>
      <c r="I134" s="1"/>
      <c r="J134" s="65" t="s">
        <v>103</v>
      </c>
      <c r="K134" s="65"/>
      <c r="L134" s="65"/>
      <c r="M134" s="1"/>
      <c r="N134" s="1"/>
      <c r="O134" s="1" t="n">
        <v>16000</v>
      </c>
      <c r="P134" s="1" t="n">
        <v>11450</v>
      </c>
      <c r="Q134" s="1" t="n">
        <v>11274.49</v>
      </c>
      <c r="R134" s="1"/>
      <c r="S134" s="1"/>
      <c r="T134" s="1"/>
      <c r="U134" s="1"/>
      <c r="V134" s="1"/>
      <c r="W134" s="1"/>
      <c r="X134" s="1"/>
      <c r="Y134" s="1"/>
      <c r="Z134" s="1"/>
    </row>
    <row r="135" customFormat="false" ht="15" hidden="false" customHeight="false" outlineLevel="0" collapsed="false">
      <c r="A135" s="1"/>
      <c r="B135" s="1"/>
      <c r="C135" s="1"/>
      <c r="D135" s="1" t="s">
        <v>108</v>
      </c>
      <c r="E135" s="68" t="n">
        <v>-400</v>
      </c>
      <c r="F135" s="68"/>
      <c r="G135" s="68" t="n">
        <f aca="false">G136+G137</f>
        <v>-4550</v>
      </c>
      <c r="H135" s="1"/>
      <c r="I135" s="1"/>
      <c r="J135" s="1"/>
      <c r="K135" s="1"/>
      <c r="L135" s="1"/>
      <c r="M135" s="1"/>
      <c r="N135" s="1"/>
      <c r="O135" s="1"/>
      <c r="P135" s="1"/>
      <c r="Q135" s="1"/>
      <c r="R135" s="1"/>
      <c r="S135" s="1"/>
      <c r="T135" s="1"/>
      <c r="U135" s="1"/>
      <c r="V135" s="1"/>
      <c r="W135" s="1"/>
      <c r="X135" s="1"/>
      <c r="Y135" s="1"/>
      <c r="Z135" s="1"/>
    </row>
    <row r="136" customFormat="false" ht="15" hidden="false" customHeight="false" outlineLevel="0" collapsed="false">
      <c r="A136" s="1"/>
      <c r="B136" s="1"/>
      <c r="C136" s="1"/>
      <c r="D136" s="1"/>
      <c r="E136" s="70" t="n">
        <v>-250</v>
      </c>
      <c r="F136" s="70" t="n">
        <v>11</v>
      </c>
      <c r="G136" s="70" t="n">
        <v>-2750</v>
      </c>
      <c r="H136" s="1"/>
      <c r="I136" s="1"/>
      <c r="J136" s="1" t="n">
        <v>-400</v>
      </c>
      <c r="K136" s="1" t="n">
        <v>11.813765</v>
      </c>
      <c r="L136" s="1" t="n">
        <v>-4725.51</v>
      </c>
      <c r="M136" s="1"/>
      <c r="N136" s="1"/>
      <c r="O136" s="1"/>
      <c r="P136" s="1"/>
      <c r="Q136" s="1"/>
      <c r="R136" s="1"/>
      <c r="S136" s="1"/>
      <c r="T136" s="1"/>
      <c r="U136" s="1"/>
      <c r="V136" s="1"/>
      <c r="W136" s="1"/>
      <c r="X136" s="1"/>
      <c r="Y136" s="1"/>
      <c r="Z136" s="1"/>
    </row>
    <row r="137" customFormat="false" ht="15" hidden="false" customHeight="false" outlineLevel="0" collapsed="false">
      <c r="A137" s="1"/>
      <c r="B137" s="1"/>
      <c r="C137" s="1"/>
      <c r="D137" s="1"/>
      <c r="E137" s="70" t="n">
        <v>-150</v>
      </c>
      <c r="F137" s="70" t="n">
        <v>12</v>
      </c>
      <c r="G137" s="70" t="n">
        <v>-1800</v>
      </c>
      <c r="H137" s="1"/>
      <c r="I137" s="1"/>
      <c r="J137" s="1"/>
      <c r="K137" s="1"/>
      <c r="L137" s="1"/>
      <c r="M137" s="1"/>
      <c r="N137" s="1"/>
      <c r="O137" s="1"/>
      <c r="P137" s="1"/>
      <c r="Q137" s="1"/>
      <c r="R137" s="1"/>
      <c r="S137" s="1"/>
      <c r="T137" s="1"/>
      <c r="U137" s="1"/>
      <c r="V137" s="1"/>
      <c r="W137" s="1"/>
      <c r="X137" s="1"/>
      <c r="Y137" s="1"/>
      <c r="Z137" s="1"/>
    </row>
    <row r="138" customFormat="false" ht="15" hidden="false" customHeight="false" outlineLevel="0" collapsed="false">
      <c r="A138" s="1"/>
      <c r="B138" s="1"/>
      <c r="C138" s="1"/>
      <c r="D138" s="1"/>
      <c r="E138" s="68"/>
      <c r="F138" s="68"/>
      <c r="G138" s="68"/>
      <c r="H138" s="1"/>
      <c r="I138" s="1"/>
      <c r="J138" s="1"/>
      <c r="K138" s="1"/>
      <c r="L138" s="1"/>
      <c r="M138" s="1"/>
      <c r="N138" s="1"/>
      <c r="O138" s="1"/>
      <c r="P138" s="1"/>
      <c r="Q138" s="1"/>
      <c r="R138" s="1"/>
      <c r="S138" s="1"/>
      <c r="T138" s="1"/>
      <c r="U138" s="1"/>
      <c r="V138" s="1"/>
      <c r="W138" s="1"/>
      <c r="X138" s="1"/>
      <c r="Y138" s="1"/>
      <c r="Z138" s="1"/>
    </row>
    <row r="139" customFormat="false" ht="15" hidden="false" customHeight="false" outlineLevel="0" collapsed="false">
      <c r="A139" s="1"/>
      <c r="B139" s="1"/>
      <c r="C139" s="1"/>
      <c r="D139" s="1"/>
      <c r="E139" s="68"/>
      <c r="F139" s="68"/>
      <c r="G139" s="68"/>
      <c r="H139" s="1"/>
      <c r="I139" s="1"/>
      <c r="J139" s="1" t="s">
        <v>109</v>
      </c>
      <c r="K139" s="1"/>
      <c r="L139" s="1"/>
      <c r="M139" s="1"/>
      <c r="N139" s="1"/>
      <c r="O139" s="1"/>
      <c r="P139" s="1"/>
      <c r="Q139" s="1"/>
      <c r="R139" s="1"/>
      <c r="S139" s="1"/>
      <c r="T139" s="1"/>
      <c r="U139" s="1"/>
      <c r="V139" s="1"/>
      <c r="W139" s="1"/>
      <c r="X139" s="1"/>
      <c r="Y139" s="1"/>
      <c r="Z139" s="1"/>
    </row>
    <row r="140" customFormat="false" ht="15" hidden="false" customHeight="false" outlineLevel="0" collapsed="false">
      <c r="A140" s="1"/>
      <c r="B140" s="1"/>
      <c r="C140" s="1"/>
      <c r="D140" s="2" t="s">
        <v>109</v>
      </c>
      <c r="E140" s="68"/>
      <c r="F140" s="68"/>
      <c r="G140" s="68"/>
      <c r="H140" s="1"/>
      <c r="I140" s="1"/>
      <c r="J140" s="1"/>
      <c r="K140" s="1"/>
      <c r="L140" s="1"/>
      <c r="M140" s="1"/>
      <c r="N140" s="1"/>
      <c r="O140" s="1"/>
      <c r="P140" s="1"/>
      <c r="Q140" s="1"/>
      <c r="R140" s="1"/>
      <c r="S140" s="1"/>
      <c r="T140" s="1"/>
      <c r="U140" s="1"/>
      <c r="V140" s="1"/>
      <c r="W140" s="1"/>
      <c r="X140" s="1"/>
      <c r="Y140" s="1"/>
      <c r="Z140" s="1"/>
    </row>
    <row r="141" customFormat="false" ht="15" hidden="false" customHeight="false" outlineLevel="0" collapsed="false">
      <c r="A141" s="1"/>
      <c r="B141" s="1"/>
      <c r="C141" s="1"/>
      <c r="D141" s="1" t="s">
        <v>110</v>
      </c>
      <c r="E141" s="68" t="n">
        <v>350</v>
      </c>
      <c r="F141" s="68" t="n">
        <v>12</v>
      </c>
      <c r="G141" s="68" t="n">
        <f aca="false">E141*F141</f>
        <v>4200</v>
      </c>
      <c r="H141" s="1"/>
      <c r="I141" s="1"/>
      <c r="J141" s="1"/>
      <c r="K141" s="1"/>
      <c r="L141" s="1"/>
      <c r="M141" s="1"/>
      <c r="N141" s="1"/>
      <c r="O141" s="1"/>
      <c r="P141" s="1"/>
      <c r="Q141" s="1"/>
      <c r="R141" s="1"/>
      <c r="S141" s="1"/>
      <c r="T141" s="1"/>
      <c r="U141" s="1"/>
      <c r="V141" s="1"/>
      <c r="W141" s="1"/>
      <c r="X141" s="1"/>
      <c r="Y141" s="1"/>
      <c r="Z141" s="1"/>
    </row>
    <row r="142" customFormat="false" ht="15" hidden="false" customHeight="false" outlineLevel="0" collapsed="false">
      <c r="A142" s="1"/>
      <c r="B142" s="1"/>
      <c r="C142" s="1"/>
      <c r="D142" s="1" t="s">
        <v>111</v>
      </c>
      <c r="E142" s="68" t="n">
        <v>200</v>
      </c>
      <c r="F142" s="68" t="n">
        <v>14</v>
      </c>
      <c r="G142" s="68" t="n">
        <f aca="false">E142*F142</f>
        <v>2800</v>
      </c>
      <c r="H142" s="1"/>
      <c r="I142" s="1"/>
      <c r="J142" s="44" t="n">
        <v>550</v>
      </c>
      <c r="K142" s="44" t="n">
        <v>11.813765</v>
      </c>
      <c r="L142" s="44" t="n">
        <v>6497.57</v>
      </c>
      <c r="M142" s="1"/>
      <c r="N142" s="1"/>
      <c r="O142" s="1" t="s">
        <v>112</v>
      </c>
      <c r="P142" s="1" t="n">
        <v>42000</v>
      </c>
      <c r="Q142" s="1" t="n">
        <v>41497.57</v>
      </c>
      <c r="R142" s="1"/>
      <c r="S142" s="1" t="n">
        <v>502.43</v>
      </c>
      <c r="T142" s="1"/>
      <c r="U142" s="1"/>
      <c r="V142" s="1"/>
      <c r="W142" s="1"/>
      <c r="X142" s="1"/>
      <c r="Y142" s="1"/>
      <c r="Z142" s="1"/>
    </row>
    <row r="143" customFormat="false" ht="15" hidden="false" customHeight="false" outlineLevel="0" collapsed="false">
      <c r="A143" s="1"/>
      <c r="B143" s="1"/>
      <c r="C143" s="1"/>
      <c r="D143" s="44" t="s">
        <v>113</v>
      </c>
      <c r="E143" s="71" t="n">
        <f aca="false">E141+E142</f>
        <v>550</v>
      </c>
      <c r="F143" s="71"/>
      <c r="G143" s="71" t="n">
        <f aca="false">SUM(G141:G142)</f>
        <v>7000</v>
      </c>
      <c r="H143" s="1"/>
      <c r="I143" s="1"/>
      <c r="J143" s="1"/>
      <c r="K143" s="1"/>
      <c r="L143" s="1"/>
      <c r="M143" s="1"/>
      <c r="N143" s="1"/>
      <c r="O143" s="1"/>
      <c r="P143" s="1"/>
      <c r="Q143" s="1"/>
      <c r="R143" s="1"/>
      <c r="S143" s="1"/>
      <c r="T143" s="1"/>
      <c r="U143" s="1"/>
      <c r="V143" s="1"/>
      <c r="W143" s="1"/>
      <c r="X143" s="1"/>
      <c r="Y143" s="1"/>
      <c r="Z143" s="1"/>
    </row>
    <row r="144" customFormat="false" ht="15" hidden="false" customHeight="false" outlineLevel="0" collapsed="false">
      <c r="A144" s="1"/>
      <c r="B144" s="1"/>
      <c r="C144" s="1"/>
      <c r="D144" s="1"/>
      <c r="E144" s="1"/>
      <c r="F144" s="1"/>
      <c r="G144" s="1"/>
      <c r="H144" s="1"/>
      <c r="I144" s="1"/>
      <c r="J144" s="1"/>
      <c r="K144" s="1"/>
      <c r="L144" s="1" t="n">
        <v>502.43</v>
      </c>
      <c r="M144" s="1"/>
      <c r="N144" s="1"/>
      <c r="O144" s="1"/>
      <c r="P144" s="1"/>
      <c r="Q144" s="1"/>
      <c r="R144" s="1"/>
      <c r="S144" s="1"/>
      <c r="T144" s="1"/>
      <c r="U144" s="1"/>
      <c r="V144" s="1"/>
      <c r="W144" s="1"/>
      <c r="X144" s="1"/>
      <c r="Y144" s="1"/>
      <c r="Z144" s="1"/>
    </row>
    <row r="145" customFormat="false" ht="15" hidden="false" customHeight="false" outlineLevel="0" collapsed="false">
      <c r="A145" s="1"/>
      <c r="B145" s="1"/>
      <c r="C145" s="1"/>
      <c r="D145" s="1"/>
      <c r="E145" s="1"/>
      <c r="F145" s="1"/>
      <c r="G145" s="1"/>
      <c r="H145" s="1"/>
      <c r="I145" s="1"/>
      <c r="J145" s="1"/>
      <c r="K145" s="1"/>
      <c r="L145" s="2" t="s">
        <v>114</v>
      </c>
      <c r="M145" s="2"/>
      <c r="N145" s="2"/>
      <c r="O145" s="2" t="n">
        <v>22000</v>
      </c>
      <c r="P145" s="2" t="n">
        <v>15000</v>
      </c>
      <c r="Q145" s="2" t="n">
        <v>15502.43</v>
      </c>
      <c r="R145" s="1"/>
      <c r="S145" s="1" t="n">
        <v>502.43</v>
      </c>
      <c r="T145" s="1"/>
      <c r="U145" s="1"/>
      <c r="V145" s="1"/>
      <c r="W145" s="1"/>
      <c r="X145" s="1"/>
      <c r="Y145" s="1"/>
      <c r="Z145" s="1"/>
    </row>
    <row r="146" customFormat="false" ht="15" hidden="false" customHeight="false" outlineLevel="0" collapsed="false">
      <c r="A146" s="1"/>
      <c r="B146" s="1"/>
      <c r="C146" s="1"/>
      <c r="D146" s="1" t="s">
        <v>115</v>
      </c>
      <c r="E146" s="1"/>
      <c r="F146" s="1"/>
      <c r="G146" s="1"/>
      <c r="H146" s="1"/>
      <c r="I146" s="1"/>
      <c r="J146" s="1"/>
      <c r="K146" s="1"/>
      <c r="L146" s="1"/>
      <c r="M146" s="1"/>
      <c r="N146" s="1"/>
      <c r="P146" s="1"/>
      <c r="Q146" s="1"/>
      <c r="R146" s="1"/>
      <c r="S146" s="1"/>
      <c r="T146" s="1"/>
      <c r="U146" s="1"/>
      <c r="V146" s="1"/>
      <c r="W146" s="1"/>
      <c r="X146" s="1"/>
      <c r="Y146" s="1"/>
      <c r="Z146" s="1"/>
    </row>
    <row r="147" customFormat="false" ht="15" hidden="false" customHeight="false" outlineLevel="0" collapsed="false">
      <c r="A147" s="1"/>
      <c r="B147" s="1"/>
      <c r="C147" s="1"/>
      <c r="D147" s="1" t="s">
        <v>116</v>
      </c>
      <c r="E147" s="1"/>
      <c r="F147" s="1"/>
      <c r="G147" s="1"/>
      <c r="H147" s="1"/>
      <c r="I147" s="1"/>
      <c r="J147" s="1"/>
      <c r="K147" s="1"/>
      <c r="L147" s="1"/>
      <c r="M147" s="1"/>
      <c r="N147" s="44" t="s">
        <v>117</v>
      </c>
      <c r="O147" s="44"/>
      <c r="P147" s="44" t="n">
        <v>57000</v>
      </c>
      <c r="Q147" s="44" t="n">
        <v>57000</v>
      </c>
      <c r="R147" s="1"/>
      <c r="S147" s="1"/>
      <c r="T147" s="1"/>
      <c r="U147" s="1"/>
      <c r="V147" s="1"/>
      <c r="W147" s="1"/>
      <c r="X147" s="1"/>
      <c r="Y147" s="1"/>
      <c r="Z147" s="1"/>
    </row>
    <row r="148" customFormat="false" ht="15"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5"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5"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5"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5"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5" hidden="false" customHeight="false" outlineLevel="0" collapsed="false">
      <c r="A153" s="1"/>
      <c r="B153" s="2" t="s">
        <v>118</v>
      </c>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5" hidden="false" customHeight="true" outlineLevel="0" collapsed="false">
      <c r="A154" s="1"/>
      <c r="B154" s="7" t="s">
        <v>119</v>
      </c>
      <c r="C154" s="7"/>
      <c r="D154" s="7"/>
      <c r="E154" s="7"/>
      <c r="F154" s="7"/>
      <c r="G154" s="7"/>
      <c r="H154" s="7"/>
      <c r="I154" s="64" t="s">
        <v>120</v>
      </c>
      <c r="J154" s="1"/>
      <c r="K154" s="1"/>
      <c r="L154" s="1"/>
      <c r="M154" s="1"/>
      <c r="N154" s="1"/>
      <c r="O154" s="1"/>
      <c r="P154" s="1"/>
      <c r="Q154" s="1"/>
      <c r="R154" s="1"/>
      <c r="S154" s="1"/>
      <c r="T154" s="1"/>
      <c r="U154" s="1"/>
      <c r="V154" s="1"/>
      <c r="W154" s="1"/>
      <c r="X154" s="1"/>
      <c r="Y154" s="1"/>
      <c r="Z154" s="1"/>
    </row>
    <row r="155" customFormat="false" ht="15" hidden="false" customHeight="false" outlineLevel="0" collapsed="false">
      <c r="A155" s="1"/>
      <c r="B155" s="7"/>
      <c r="C155" s="7"/>
      <c r="D155" s="7"/>
      <c r="E155" s="7"/>
      <c r="F155" s="7"/>
      <c r="G155" s="7"/>
      <c r="H155" s="7"/>
      <c r="I155" s="1"/>
      <c r="J155" s="1"/>
      <c r="K155" s="1"/>
      <c r="L155" s="1"/>
      <c r="M155" s="1"/>
      <c r="N155" s="1"/>
      <c r="O155" s="1"/>
      <c r="P155" s="1"/>
      <c r="Q155" s="1"/>
      <c r="R155" s="1"/>
      <c r="S155" s="1"/>
      <c r="T155" s="1"/>
      <c r="U155" s="1"/>
      <c r="V155" s="1"/>
      <c r="W155" s="1"/>
      <c r="X155" s="1"/>
      <c r="Y155" s="1"/>
      <c r="Z155" s="1"/>
    </row>
    <row r="156" customFormat="false" ht="15" hidden="false" customHeight="false" outlineLevel="0" collapsed="false">
      <c r="A156" s="1"/>
      <c r="B156" s="7"/>
      <c r="C156" s="7"/>
      <c r="D156" s="7"/>
      <c r="E156" s="7"/>
      <c r="F156" s="7"/>
      <c r="G156" s="7"/>
      <c r="H156" s="7"/>
      <c r="I156" s="1"/>
      <c r="J156" s="1"/>
      <c r="K156" s="1"/>
      <c r="L156" s="1"/>
      <c r="M156" s="1"/>
      <c r="N156" s="1"/>
      <c r="O156" s="1"/>
      <c r="P156" s="1"/>
      <c r="Q156" s="1"/>
      <c r="R156" s="1"/>
      <c r="S156" s="1"/>
      <c r="T156" s="1"/>
      <c r="U156" s="1"/>
      <c r="V156" s="1"/>
      <c r="W156" s="1"/>
      <c r="X156" s="1"/>
      <c r="Y156" s="1"/>
      <c r="Z156" s="1"/>
    </row>
    <row r="157" customFormat="false" ht="15" hidden="false" customHeight="false" outlineLevel="0" collapsed="false">
      <c r="A157" s="1"/>
      <c r="B157" s="1"/>
      <c r="C157" s="1"/>
      <c r="D157" s="1"/>
      <c r="E157" s="1"/>
      <c r="F157" s="1"/>
      <c r="G157" s="1"/>
      <c r="H157" s="27"/>
      <c r="I157" s="27"/>
      <c r="J157" s="72" t="n">
        <v>36892</v>
      </c>
      <c r="K157" s="27" t="s">
        <v>121</v>
      </c>
      <c r="L157" s="1"/>
      <c r="M157" s="1"/>
      <c r="N157" s="1"/>
      <c r="O157" s="1"/>
      <c r="P157" s="1"/>
      <c r="Q157" s="1"/>
      <c r="R157" s="1"/>
      <c r="S157" s="1"/>
      <c r="T157" s="1"/>
      <c r="U157" s="1"/>
      <c r="V157" s="1"/>
      <c r="W157" s="1"/>
      <c r="X157" s="1"/>
      <c r="Y157" s="1"/>
      <c r="Z157" s="1"/>
    </row>
    <row r="158" customFormat="false" ht="15" hidden="false" customHeight="false" outlineLevel="0" collapsed="false">
      <c r="A158" s="1"/>
      <c r="B158" s="1"/>
      <c r="C158" s="1"/>
      <c r="D158" s="1"/>
      <c r="E158" s="1"/>
      <c r="F158" s="1"/>
      <c r="G158" s="1"/>
      <c r="H158" s="1" t="s">
        <v>122</v>
      </c>
      <c r="I158" s="1"/>
      <c r="J158" s="69" t="n">
        <v>3000</v>
      </c>
      <c r="K158" s="69" t="n">
        <v>2000</v>
      </c>
      <c r="L158" s="1"/>
      <c r="M158" s="1"/>
      <c r="N158" s="1"/>
      <c r="O158" s="1"/>
      <c r="P158" s="1"/>
      <c r="Q158" s="1"/>
      <c r="R158" s="1"/>
      <c r="S158" s="1"/>
      <c r="T158" s="1"/>
      <c r="U158" s="1"/>
      <c r="V158" s="1"/>
      <c r="W158" s="1"/>
      <c r="X158" s="1"/>
      <c r="Y158" s="1"/>
      <c r="Z158" s="1"/>
    </row>
    <row r="159" customFormat="false" ht="15" hidden="false" customHeight="false" outlineLevel="0" collapsed="false">
      <c r="A159" s="1"/>
      <c r="B159" s="1"/>
      <c r="C159" s="1"/>
      <c r="D159" s="1"/>
      <c r="E159" s="1"/>
      <c r="F159" s="1"/>
      <c r="G159" s="1"/>
      <c r="H159" s="1" t="s">
        <v>123</v>
      </c>
      <c r="I159" s="1"/>
      <c r="J159" s="69" t="n">
        <v>-500</v>
      </c>
      <c r="K159" s="69" t="n">
        <v>-600</v>
      </c>
      <c r="L159" s="1"/>
      <c r="M159" s="1"/>
      <c r="N159" s="1"/>
      <c r="O159" s="1"/>
      <c r="P159" s="1"/>
      <c r="Q159" s="1"/>
      <c r="R159" s="1"/>
      <c r="S159" s="1"/>
      <c r="T159" s="1"/>
      <c r="U159" s="1"/>
      <c r="V159" s="1"/>
      <c r="W159" s="1"/>
      <c r="X159" s="1"/>
      <c r="Y159" s="1"/>
      <c r="Z159" s="1"/>
    </row>
    <row r="160" customFormat="false" ht="15" hidden="false" customHeight="false" outlineLevel="0" collapsed="false">
      <c r="A160" s="1"/>
      <c r="B160" s="1" t="s">
        <v>124</v>
      </c>
      <c r="C160" s="1" t="s">
        <v>125</v>
      </c>
      <c r="D160" s="1"/>
      <c r="E160" s="8" t="n">
        <f aca="false">+SUM(E162:E170)</f>
        <v>26400</v>
      </c>
      <c r="F160" s="8" t="n">
        <f aca="false">+SUM(F162:F170)</f>
        <v>22800</v>
      </c>
      <c r="G160" s="1"/>
      <c r="H160" s="44" t="s">
        <v>126</v>
      </c>
      <c r="I160" s="44"/>
      <c r="J160" s="44" t="n">
        <f aca="false">J158+J159</f>
        <v>2500</v>
      </c>
      <c r="K160" s="44" t="n">
        <f aca="false">K158+K159</f>
        <v>1400</v>
      </c>
      <c r="L160" s="1"/>
      <c r="M160" s="1"/>
      <c r="N160" s="1"/>
      <c r="O160" s="1"/>
      <c r="P160" s="1"/>
      <c r="Q160" s="1"/>
      <c r="R160" s="1"/>
      <c r="S160" s="1"/>
      <c r="T160" s="1"/>
      <c r="U160" s="1"/>
      <c r="V160" s="1"/>
      <c r="W160" s="1"/>
      <c r="X160" s="1"/>
      <c r="Y160" s="1"/>
      <c r="Z160" s="1"/>
    </row>
    <row r="161" customFormat="false" ht="15" hidden="false" customHeight="false" outlineLevel="0" collapsed="false">
      <c r="A161" s="1"/>
      <c r="B161" s="9" t="s">
        <v>13</v>
      </c>
      <c r="C161" s="10" t="s">
        <v>14</v>
      </c>
      <c r="D161" s="10" t="s">
        <v>1</v>
      </c>
      <c r="E161" s="10" t="s">
        <v>15</v>
      </c>
      <c r="F161" s="11" t="s">
        <v>16</v>
      </c>
      <c r="G161" s="1"/>
      <c r="H161" s="1"/>
      <c r="I161" s="1"/>
      <c r="J161" s="1"/>
      <c r="K161" s="1"/>
      <c r="L161" s="1"/>
      <c r="M161" s="1"/>
      <c r="N161" s="1"/>
      <c r="O161" s="1"/>
      <c r="P161" s="1"/>
      <c r="Q161" s="1"/>
      <c r="R161" s="1"/>
      <c r="S161" s="1"/>
      <c r="T161" s="1"/>
      <c r="U161" s="1"/>
      <c r="V161" s="1"/>
      <c r="W161" s="1"/>
      <c r="X161" s="1"/>
      <c r="Y161" s="1"/>
      <c r="Z161" s="1"/>
    </row>
    <row r="162" customFormat="false" ht="15" hidden="false" customHeight="false" outlineLevel="0" collapsed="false">
      <c r="A162" s="1"/>
      <c r="B162" s="12" t="s">
        <v>127</v>
      </c>
      <c r="C162" s="13" t="s">
        <v>128</v>
      </c>
      <c r="D162" s="14" t="s">
        <v>28</v>
      </c>
      <c r="E162" s="15" t="n">
        <v>3000</v>
      </c>
      <c r="F162" s="16"/>
      <c r="G162" s="1"/>
      <c r="H162" s="1"/>
      <c r="I162" s="1"/>
      <c r="J162" s="69"/>
      <c r="K162" s="69"/>
      <c r="L162" s="1"/>
      <c r="M162" s="1"/>
      <c r="N162" s="1"/>
      <c r="O162" s="1"/>
      <c r="P162" s="1"/>
      <c r="Q162" s="1"/>
      <c r="R162" s="1"/>
      <c r="S162" s="1"/>
      <c r="T162" s="1"/>
      <c r="U162" s="1"/>
      <c r="V162" s="1"/>
      <c r="W162" s="1"/>
      <c r="X162" s="1"/>
      <c r="Y162" s="1"/>
      <c r="Z162" s="1"/>
    </row>
    <row r="163" customFormat="false" ht="15" hidden="false" customHeight="false" outlineLevel="0" collapsed="false">
      <c r="A163" s="1"/>
      <c r="B163" s="17"/>
      <c r="C163" s="18"/>
      <c r="D163" s="1" t="s">
        <v>129</v>
      </c>
      <c r="E163" s="8"/>
      <c r="F163" s="19" t="n">
        <v>3000</v>
      </c>
      <c r="G163" s="1"/>
      <c r="H163" s="1" t="s">
        <v>130</v>
      </c>
      <c r="I163" s="1"/>
      <c r="J163" s="69"/>
      <c r="K163" s="69"/>
      <c r="L163" s="1"/>
      <c r="M163" s="1"/>
      <c r="N163" s="1"/>
      <c r="O163" s="1"/>
      <c r="P163" s="1"/>
      <c r="Q163" s="1"/>
      <c r="R163" s="1"/>
      <c r="S163" s="1"/>
      <c r="T163" s="1"/>
      <c r="U163" s="1"/>
      <c r="V163" s="1"/>
      <c r="W163" s="1"/>
      <c r="X163" s="1"/>
      <c r="Y163" s="1"/>
      <c r="Z163" s="1"/>
    </row>
    <row r="164" customFormat="false" ht="15" hidden="false" customHeight="false" outlineLevel="0" collapsed="false">
      <c r="A164" s="1"/>
      <c r="B164" s="17"/>
      <c r="C164" s="13" t="s">
        <v>128</v>
      </c>
      <c r="D164" s="1" t="s">
        <v>129</v>
      </c>
      <c r="E164" s="8" t="n">
        <v>2000</v>
      </c>
      <c r="F164" s="19"/>
      <c r="G164" s="1"/>
      <c r="H164" s="1" t="s">
        <v>131</v>
      </c>
      <c r="I164" s="1"/>
      <c r="J164" s="69" t="n">
        <f aca="false">1500-100</f>
        <v>1400</v>
      </c>
      <c r="K164" s="69" t="s">
        <v>132</v>
      </c>
      <c r="L164" s="1"/>
      <c r="M164" s="1"/>
      <c r="N164" s="1"/>
      <c r="O164" s="1"/>
      <c r="P164" s="1"/>
      <c r="Q164" s="1"/>
      <c r="R164" s="1"/>
      <c r="S164" s="1"/>
      <c r="T164" s="1"/>
      <c r="U164" s="1"/>
      <c r="V164" s="1"/>
      <c r="W164" s="1"/>
      <c r="X164" s="1"/>
      <c r="Y164" s="1"/>
      <c r="Z164" s="1"/>
    </row>
    <row r="165" customFormat="false" ht="15" hidden="false" customHeight="false" outlineLevel="0" collapsed="false">
      <c r="A165" s="1"/>
      <c r="B165" s="1"/>
      <c r="C165" s="1"/>
      <c r="D165" s="1" t="s">
        <v>28</v>
      </c>
      <c r="E165" s="1"/>
      <c r="F165" s="8" t="n">
        <f aca="false">E164</f>
        <v>2000</v>
      </c>
      <c r="G165" s="1"/>
      <c r="H165" s="1"/>
      <c r="I165" s="1"/>
      <c r="J165" s="69"/>
      <c r="K165" s="69" t="n">
        <f aca="false">J164-K158</f>
        <v>-600</v>
      </c>
      <c r="L165" s="1" t="s">
        <v>133</v>
      </c>
      <c r="M165" s="1"/>
      <c r="N165" s="1"/>
      <c r="O165" s="1"/>
      <c r="P165" s="1"/>
      <c r="Q165" s="1"/>
      <c r="R165" s="1"/>
      <c r="S165" s="1"/>
      <c r="T165" s="1"/>
      <c r="U165" s="1"/>
      <c r="V165" s="1"/>
      <c r="W165" s="1"/>
      <c r="X165" s="1"/>
      <c r="Y165" s="1"/>
      <c r="Z165" s="1"/>
    </row>
    <row r="166" customFormat="false" ht="15"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5" hidden="false" customHeight="false" outlineLevel="0" collapsed="false">
      <c r="A167" s="1"/>
      <c r="B167" s="1" t="s">
        <v>134</v>
      </c>
      <c r="C167" s="1" t="s">
        <v>135</v>
      </c>
      <c r="D167" s="1"/>
      <c r="E167" s="8" t="n">
        <f aca="false">+SUM(E169:E177)</f>
        <v>18400</v>
      </c>
      <c r="F167" s="8" t="n">
        <f aca="false">+SUM(F169:F177)</f>
        <v>17800</v>
      </c>
      <c r="G167" s="1"/>
      <c r="H167" s="1" t="s">
        <v>136</v>
      </c>
      <c r="I167" s="1"/>
      <c r="J167" s="1"/>
      <c r="K167" s="1"/>
      <c r="L167" s="1"/>
      <c r="M167" s="1"/>
      <c r="N167" s="1"/>
      <c r="O167" s="1"/>
      <c r="P167" s="1"/>
      <c r="Q167" s="1"/>
      <c r="R167" s="1"/>
      <c r="S167" s="1"/>
      <c r="T167" s="1"/>
      <c r="U167" s="1"/>
      <c r="V167" s="1"/>
      <c r="W167" s="1"/>
      <c r="X167" s="1"/>
      <c r="Y167" s="1"/>
      <c r="Z167" s="1"/>
    </row>
    <row r="168" customFormat="false" ht="15" hidden="false" customHeight="false" outlineLevel="0" collapsed="false">
      <c r="A168" s="1"/>
      <c r="B168" s="9" t="s">
        <v>13</v>
      </c>
      <c r="C168" s="10" t="s">
        <v>14</v>
      </c>
      <c r="D168" s="10" t="s">
        <v>1</v>
      </c>
      <c r="E168" s="10" t="s">
        <v>15</v>
      </c>
      <c r="F168" s="11" t="s">
        <v>16</v>
      </c>
      <c r="G168" s="1"/>
      <c r="H168" s="1" t="s">
        <v>137</v>
      </c>
      <c r="I168" s="1"/>
      <c r="J168" s="1"/>
      <c r="K168" s="1"/>
      <c r="L168" s="1"/>
      <c r="M168" s="1"/>
      <c r="N168" s="1"/>
      <c r="O168" s="1"/>
      <c r="P168" s="1"/>
      <c r="Q168" s="1"/>
      <c r="R168" s="1"/>
      <c r="S168" s="1"/>
      <c r="T168" s="1"/>
      <c r="U168" s="1"/>
      <c r="V168" s="1"/>
      <c r="W168" s="1"/>
      <c r="X168" s="1"/>
      <c r="Y168" s="1"/>
      <c r="Z168" s="1"/>
    </row>
    <row r="169" customFormat="false" ht="15" hidden="false" customHeight="false" outlineLevel="0" collapsed="false">
      <c r="A169" s="1"/>
      <c r="B169" s="12" t="s">
        <v>127</v>
      </c>
      <c r="C169" s="13" t="s">
        <v>128</v>
      </c>
      <c r="D169" s="14" t="s">
        <v>138</v>
      </c>
      <c r="E169" s="15" t="n">
        <v>2000</v>
      </c>
      <c r="F169" s="16"/>
      <c r="G169" s="1"/>
      <c r="H169" s="1" t="s">
        <v>139</v>
      </c>
      <c r="I169" s="1"/>
      <c r="J169" s="1"/>
      <c r="K169" s="1"/>
      <c r="L169" s="1"/>
      <c r="M169" s="1"/>
      <c r="N169" s="1"/>
      <c r="O169" s="1"/>
      <c r="P169" s="1"/>
      <c r="Q169" s="1"/>
      <c r="R169" s="1"/>
      <c r="S169" s="1"/>
      <c r="T169" s="1"/>
      <c r="U169" s="1"/>
      <c r="V169" s="1"/>
      <c r="W169" s="1"/>
      <c r="X169" s="1"/>
      <c r="Y169" s="1"/>
      <c r="Z169" s="1"/>
    </row>
    <row r="170" customFormat="false" ht="15" hidden="false" customHeight="false" outlineLevel="0" collapsed="false">
      <c r="A170" s="1"/>
      <c r="B170" s="17"/>
      <c r="C170" s="18"/>
      <c r="D170" s="1" t="s">
        <v>140</v>
      </c>
      <c r="E170" s="8" t="n">
        <v>1000</v>
      </c>
      <c r="F170" s="19"/>
      <c r="G170" s="1"/>
      <c r="H170" s="1" t="s">
        <v>141</v>
      </c>
      <c r="I170" s="1"/>
      <c r="J170" s="1"/>
      <c r="K170" s="1"/>
      <c r="L170" s="1"/>
      <c r="M170" s="1"/>
      <c r="N170" s="1"/>
      <c r="O170" s="1"/>
      <c r="P170" s="1"/>
      <c r="Q170" s="1"/>
      <c r="R170" s="1"/>
      <c r="S170" s="1"/>
      <c r="T170" s="1"/>
      <c r="U170" s="1"/>
      <c r="V170" s="1"/>
      <c r="W170" s="1"/>
      <c r="X170" s="1"/>
      <c r="Y170" s="1"/>
      <c r="Z170" s="1"/>
    </row>
    <row r="171" customFormat="false" ht="15" hidden="false" customHeight="false" outlineLevel="0" collapsed="false">
      <c r="A171" s="1"/>
      <c r="B171" s="1"/>
      <c r="C171" s="1"/>
      <c r="D171" s="1" t="s">
        <v>142</v>
      </c>
      <c r="E171" s="1"/>
      <c r="F171" s="1" t="n">
        <f aca="false">E169+E170</f>
        <v>3000</v>
      </c>
      <c r="G171" s="1" t="s">
        <v>143</v>
      </c>
      <c r="H171" s="1"/>
      <c r="I171" s="1"/>
      <c r="J171" s="1"/>
      <c r="K171" s="1"/>
      <c r="L171" s="1"/>
      <c r="M171" s="1"/>
      <c r="N171" s="1"/>
      <c r="O171" s="1"/>
      <c r="P171" s="1"/>
      <c r="Q171" s="1"/>
      <c r="R171" s="1"/>
      <c r="S171" s="1"/>
      <c r="T171" s="1"/>
      <c r="U171" s="1"/>
      <c r="V171" s="1"/>
      <c r="W171" s="1"/>
      <c r="X171" s="1"/>
      <c r="Y171" s="1"/>
      <c r="Z171" s="1"/>
    </row>
    <row r="172" customFormat="false" ht="15"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5" hidden="false" customHeight="false" outlineLevel="0" collapsed="false">
      <c r="A173" s="1"/>
      <c r="B173" s="1"/>
      <c r="C173" s="1"/>
      <c r="D173" s="1"/>
      <c r="E173" s="8" t="n">
        <f aca="false">+SUM(E175:E201)</f>
        <v>14500</v>
      </c>
      <c r="F173" s="8" t="n">
        <f aca="false">+SUM(F175:F201)</f>
        <v>14500</v>
      </c>
      <c r="G173" s="1"/>
      <c r="H173" s="1"/>
      <c r="I173" s="1"/>
      <c r="J173" s="1"/>
      <c r="K173" s="1"/>
      <c r="L173" s="1"/>
      <c r="M173" s="1"/>
      <c r="N173" s="1"/>
      <c r="O173" s="1"/>
      <c r="P173" s="1"/>
      <c r="Q173" s="1"/>
      <c r="R173" s="1"/>
      <c r="S173" s="1"/>
      <c r="T173" s="1"/>
      <c r="U173" s="1"/>
      <c r="V173" s="1"/>
      <c r="W173" s="1"/>
      <c r="X173" s="1"/>
      <c r="Y173" s="1"/>
      <c r="Z173" s="1"/>
    </row>
    <row r="174" customFormat="false" ht="15" hidden="false" customHeight="false" outlineLevel="0" collapsed="false">
      <c r="A174" s="1"/>
      <c r="B174" s="9" t="s">
        <v>13</v>
      </c>
      <c r="C174" s="10" t="s">
        <v>14</v>
      </c>
      <c r="D174" s="10" t="s">
        <v>1</v>
      </c>
      <c r="E174" s="10" t="s">
        <v>15</v>
      </c>
      <c r="F174" s="11" t="s">
        <v>16</v>
      </c>
      <c r="G174" s="1"/>
      <c r="H174" s="1"/>
      <c r="I174" s="1"/>
      <c r="J174" s="1"/>
      <c r="K174" s="1"/>
      <c r="L174" s="1"/>
      <c r="M174" s="1"/>
      <c r="N174" s="1"/>
      <c r="O174" s="1"/>
      <c r="P174" s="1"/>
      <c r="Q174" s="1"/>
      <c r="R174" s="1"/>
      <c r="S174" s="1"/>
      <c r="T174" s="1"/>
      <c r="U174" s="1"/>
      <c r="V174" s="1"/>
      <c r="W174" s="1"/>
      <c r="X174" s="1"/>
      <c r="Y174" s="1"/>
      <c r="Z174" s="1"/>
    </row>
    <row r="175" customFormat="false" ht="15" hidden="false" customHeight="false" outlineLevel="0" collapsed="false">
      <c r="A175" s="1"/>
      <c r="B175" s="12" t="s">
        <v>144</v>
      </c>
      <c r="C175" s="13"/>
      <c r="D175" s="14" t="s">
        <v>145</v>
      </c>
      <c r="E175" s="15" t="n">
        <v>300</v>
      </c>
      <c r="F175" s="16"/>
      <c r="G175" s="1" t="s">
        <v>146</v>
      </c>
      <c r="H175" s="1"/>
      <c r="I175" s="1"/>
      <c r="J175" s="1"/>
      <c r="K175" s="1"/>
      <c r="L175" s="1"/>
      <c r="M175" s="1"/>
      <c r="N175" s="1"/>
      <c r="O175" s="1"/>
      <c r="P175" s="1"/>
      <c r="Q175" s="1"/>
      <c r="R175" s="1"/>
      <c r="S175" s="1"/>
      <c r="T175" s="1"/>
      <c r="U175" s="1"/>
      <c r="V175" s="1"/>
      <c r="W175" s="1"/>
      <c r="X175" s="1"/>
      <c r="Y175" s="1"/>
      <c r="Z175" s="1"/>
    </row>
    <row r="176" customFormat="false" ht="15" hidden="false" customHeight="false" outlineLevel="0" collapsed="false">
      <c r="A176" s="1"/>
      <c r="B176" s="17"/>
      <c r="C176" s="18"/>
      <c r="D176" s="1" t="s">
        <v>147</v>
      </c>
      <c r="E176" s="8"/>
      <c r="F176" s="19" t="n">
        <f aca="false">E175</f>
        <v>300</v>
      </c>
      <c r="G176" s="1"/>
      <c r="H176" s="1"/>
      <c r="I176" s="1"/>
      <c r="J176" s="1"/>
      <c r="K176" s="1"/>
      <c r="L176" s="1"/>
      <c r="M176" s="1"/>
      <c r="N176" s="1"/>
      <c r="O176" s="1"/>
      <c r="P176" s="1"/>
      <c r="Q176" s="1"/>
      <c r="R176" s="1"/>
      <c r="S176" s="1"/>
      <c r="T176" s="1"/>
      <c r="U176" s="1"/>
      <c r="V176" s="1"/>
      <c r="W176" s="1"/>
      <c r="X176" s="1"/>
      <c r="Y176" s="1"/>
      <c r="Z176" s="1"/>
    </row>
    <row r="177" customFormat="false" ht="15" hidden="false" customHeight="false" outlineLevel="0" collapsed="false">
      <c r="A177" s="1"/>
      <c r="B177" s="1" t="s">
        <v>148</v>
      </c>
      <c r="C177" s="1"/>
      <c r="D177" s="1" t="s">
        <v>149</v>
      </c>
      <c r="E177" s="1" t="n">
        <v>600</v>
      </c>
      <c r="F177" s="1"/>
      <c r="G177" s="1" t="s">
        <v>150</v>
      </c>
      <c r="H177" s="1"/>
      <c r="I177" s="65" t="s">
        <v>151</v>
      </c>
      <c r="J177" s="65"/>
      <c r="K177" s="65"/>
      <c r="L177" s="65"/>
      <c r="M177" s="65"/>
      <c r="N177" s="65"/>
      <c r="O177" s="1"/>
      <c r="P177" s="1"/>
      <c r="Q177" s="1"/>
      <c r="R177" s="1"/>
      <c r="S177" s="1"/>
      <c r="T177" s="1"/>
      <c r="U177" s="1"/>
      <c r="V177" s="1"/>
      <c r="W177" s="1"/>
      <c r="X177" s="1"/>
      <c r="Y177" s="1"/>
      <c r="Z177" s="1"/>
    </row>
    <row r="178" customFormat="false" ht="15" hidden="false" customHeight="false" outlineLevel="0" collapsed="false">
      <c r="A178" s="1"/>
      <c r="B178" s="1"/>
      <c r="C178" s="1"/>
      <c r="D178" s="1" t="s">
        <v>152</v>
      </c>
      <c r="E178" s="1"/>
      <c r="F178" s="1" t="n">
        <f aca="false">E177</f>
        <v>600</v>
      </c>
      <c r="G178" s="1"/>
      <c r="H178" s="1"/>
      <c r="I178" s="65" t="s">
        <v>153</v>
      </c>
      <c r="J178" s="65"/>
      <c r="K178" s="65"/>
      <c r="L178" s="65"/>
      <c r="M178" s="65"/>
      <c r="N178" s="65"/>
      <c r="O178" s="1"/>
      <c r="P178" s="1"/>
      <c r="Q178" s="1"/>
      <c r="R178" s="1"/>
      <c r="S178" s="1"/>
      <c r="T178" s="1"/>
      <c r="U178" s="1"/>
      <c r="V178" s="1"/>
      <c r="W178" s="1"/>
      <c r="X178" s="1"/>
      <c r="Y178" s="1"/>
      <c r="Z178" s="1"/>
    </row>
    <row r="179" customFormat="false" ht="15" hidden="false" customHeight="false" outlineLevel="0" collapsed="false">
      <c r="A179" s="1"/>
      <c r="B179" s="1"/>
      <c r="C179" s="1"/>
      <c r="D179" s="1"/>
      <c r="E179" s="1"/>
      <c r="F179" s="1"/>
      <c r="G179" s="1"/>
      <c r="H179" s="1"/>
      <c r="I179" s="65" t="s">
        <v>154</v>
      </c>
      <c r="J179" s="65"/>
      <c r="K179" s="65"/>
      <c r="L179" s="65"/>
      <c r="M179" s="65"/>
      <c r="N179" s="65"/>
      <c r="O179" s="1"/>
      <c r="P179" s="1"/>
      <c r="Q179" s="1"/>
      <c r="R179" s="1"/>
      <c r="S179" s="1"/>
      <c r="T179" s="1"/>
      <c r="U179" s="1"/>
      <c r="V179" s="1"/>
      <c r="W179" s="1"/>
      <c r="X179" s="1"/>
      <c r="Y179" s="1"/>
      <c r="Z179" s="1"/>
    </row>
    <row r="180" customFormat="false" ht="15"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5" hidden="false" customHeight="false" outlineLevel="0" collapsed="false">
      <c r="A181" s="1"/>
      <c r="B181" s="1" t="s">
        <v>155</v>
      </c>
      <c r="C181" s="2" t="s">
        <v>156</v>
      </c>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5"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5" hidden="false" customHeight="false" outlineLevel="0" collapsed="false">
      <c r="A183" s="1"/>
      <c r="B183" s="1" t="s">
        <v>124</v>
      </c>
      <c r="C183" s="1" t="s">
        <v>125</v>
      </c>
      <c r="D183" s="1"/>
      <c r="E183" s="8" t="n">
        <f aca="false">+SUM(E185:E205)</f>
        <v>6800</v>
      </c>
      <c r="F183" s="8" t="n">
        <f aca="false">+SUM(F185:F205)</f>
        <v>6800</v>
      </c>
      <c r="G183" s="1"/>
      <c r="H183" s="1"/>
      <c r="I183" s="1"/>
      <c r="J183" s="1"/>
      <c r="K183" s="1"/>
      <c r="L183" s="1"/>
      <c r="M183" s="1"/>
      <c r="N183" s="1"/>
      <c r="O183" s="1"/>
      <c r="P183" s="1"/>
      <c r="Q183" s="1"/>
      <c r="R183" s="1"/>
      <c r="S183" s="1"/>
      <c r="T183" s="1"/>
      <c r="U183" s="1"/>
      <c r="V183" s="1"/>
      <c r="W183" s="1"/>
      <c r="X183" s="1"/>
      <c r="Y183" s="1"/>
      <c r="Z183" s="1"/>
    </row>
    <row r="184" customFormat="false" ht="15" hidden="false" customHeight="false" outlineLevel="0" collapsed="false">
      <c r="A184" s="1"/>
      <c r="B184" s="9" t="s">
        <v>13</v>
      </c>
      <c r="C184" s="10" t="s">
        <v>14</v>
      </c>
      <c r="D184" s="10" t="s">
        <v>1</v>
      </c>
      <c r="E184" s="10" t="s">
        <v>15</v>
      </c>
      <c r="F184" s="11" t="s">
        <v>16</v>
      </c>
      <c r="G184" s="1"/>
      <c r="H184" s="1"/>
      <c r="I184" s="1"/>
      <c r="J184" s="1"/>
      <c r="K184" s="1"/>
      <c r="L184" s="1"/>
      <c r="M184" s="1"/>
      <c r="N184" s="1"/>
      <c r="O184" s="1"/>
      <c r="P184" s="1"/>
      <c r="Q184" s="1"/>
      <c r="R184" s="1"/>
      <c r="S184" s="1"/>
      <c r="T184" s="1"/>
      <c r="U184" s="1"/>
      <c r="V184" s="1"/>
      <c r="W184" s="1"/>
      <c r="X184" s="1"/>
      <c r="Y184" s="1"/>
      <c r="Z184" s="1"/>
    </row>
    <row r="185" customFormat="false" ht="15" hidden="false" customHeight="false" outlineLevel="0" collapsed="false">
      <c r="A185" s="1"/>
      <c r="B185" s="73" t="s">
        <v>127</v>
      </c>
      <c r="C185" s="74" t="s">
        <v>128</v>
      </c>
      <c r="D185" s="75" t="s">
        <v>140</v>
      </c>
      <c r="E185" s="76" t="n">
        <v>1900</v>
      </c>
      <c r="F185" s="77"/>
      <c r="G185" s="1" t="s">
        <v>157</v>
      </c>
      <c r="H185" s="1"/>
      <c r="I185" s="1"/>
      <c r="J185" s="1"/>
      <c r="K185" s="1"/>
      <c r="L185" s="1"/>
      <c r="M185" s="1"/>
      <c r="N185" s="1"/>
      <c r="O185" s="1"/>
      <c r="P185" s="1"/>
      <c r="Q185" s="1"/>
      <c r="R185" s="1"/>
      <c r="S185" s="1"/>
      <c r="T185" s="1"/>
      <c r="U185" s="1"/>
      <c r="V185" s="1"/>
      <c r="W185" s="1"/>
      <c r="X185" s="1"/>
      <c r="Y185" s="1"/>
      <c r="Z185" s="1"/>
    </row>
    <row r="186" customFormat="false" ht="15" hidden="false" customHeight="false" outlineLevel="0" collapsed="false">
      <c r="A186" s="1"/>
      <c r="B186" s="78"/>
      <c r="C186" s="79"/>
      <c r="D186" s="80" t="s">
        <v>129</v>
      </c>
      <c r="E186" s="81"/>
      <c r="F186" s="82" t="n">
        <v>1900</v>
      </c>
      <c r="G186" s="1" t="s">
        <v>157</v>
      </c>
      <c r="H186" s="1"/>
      <c r="I186" s="1"/>
      <c r="J186" s="1"/>
      <c r="K186" s="1"/>
      <c r="L186" s="1"/>
      <c r="M186" s="1"/>
      <c r="N186" s="1"/>
      <c r="O186" s="1"/>
      <c r="P186" s="1"/>
      <c r="Q186" s="1"/>
      <c r="R186" s="1"/>
      <c r="S186" s="1"/>
      <c r="T186" s="1"/>
      <c r="U186" s="1"/>
      <c r="V186" s="1"/>
      <c r="W186" s="1"/>
      <c r="X186" s="1"/>
      <c r="Y186" s="1"/>
      <c r="Z186" s="1"/>
    </row>
    <row r="187" customFormat="false" ht="15" hidden="false" customHeight="false" outlineLevel="0" collapsed="false">
      <c r="A187" s="1"/>
      <c r="B187" s="12" t="s">
        <v>127</v>
      </c>
      <c r="C187" s="13" t="s">
        <v>128</v>
      </c>
      <c r="D187" s="14" t="s">
        <v>129</v>
      </c>
      <c r="E187" s="15" t="n">
        <v>2000</v>
      </c>
      <c r="F187" s="16"/>
      <c r="G187" s="1" t="s">
        <v>158</v>
      </c>
      <c r="H187" s="1"/>
      <c r="I187" s="1"/>
      <c r="J187" s="1"/>
      <c r="K187" s="1"/>
      <c r="L187" s="1"/>
      <c r="M187" s="1"/>
      <c r="N187" s="1"/>
      <c r="O187" s="1"/>
      <c r="P187" s="1"/>
      <c r="Q187" s="1"/>
      <c r="R187" s="1"/>
      <c r="S187" s="1"/>
      <c r="T187" s="1"/>
      <c r="U187" s="1"/>
      <c r="V187" s="1"/>
      <c r="W187" s="1"/>
      <c r="X187" s="1"/>
      <c r="Y187" s="1"/>
      <c r="Z187" s="1"/>
    </row>
    <row r="188" customFormat="false" ht="15" hidden="false" customHeight="false" outlineLevel="0" collapsed="false">
      <c r="A188" s="1"/>
      <c r="B188" s="21"/>
      <c r="C188" s="22"/>
      <c r="D188" s="23" t="s">
        <v>140</v>
      </c>
      <c r="E188" s="83"/>
      <c r="F188" s="84" t="n">
        <f aca="false">E187</f>
        <v>2000</v>
      </c>
      <c r="G188" s="1"/>
      <c r="H188" s="1"/>
      <c r="I188" s="1"/>
      <c r="J188" s="1"/>
      <c r="K188" s="1"/>
      <c r="L188" s="1"/>
      <c r="M188" s="1"/>
      <c r="N188" s="1"/>
      <c r="O188" s="1"/>
      <c r="P188" s="1"/>
      <c r="Q188" s="1"/>
      <c r="R188" s="1"/>
      <c r="S188" s="1"/>
      <c r="T188" s="1"/>
      <c r="U188" s="1"/>
      <c r="V188" s="1"/>
      <c r="W188" s="1"/>
      <c r="X188" s="1"/>
      <c r="Y188" s="1"/>
      <c r="Z188" s="1"/>
    </row>
    <row r="189" customFormat="false" ht="15" hidden="false" customHeight="false" outlineLevel="0" collapsed="false">
      <c r="A189" s="1"/>
      <c r="B189" s="12" t="s">
        <v>159</v>
      </c>
      <c r="C189" s="13"/>
      <c r="D189" s="14" t="s">
        <v>129</v>
      </c>
      <c r="E189" s="15" t="n">
        <v>2000</v>
      </c>
      <c r="F189" s="16"/>
      <c r="G189" s="1"/>
      <c r="H189" s="1"/>
      <c r="I189" s="1"/>
      <c r="J189" s="1"/>
      <c r="K189" s="1"/>
      <c r="L189" s="1"/>
      <c r="M189" s="1"/>
      <c r="N189" s="1"/>
      <c r="O189" s="1"/>
      <c r="P189" s="1"/>
      <c r="Q189" s="1"/>
      <c r="R189" s="1"/>
      <c r="S189" s="1"/>
      <c r="T189" s="1"/>
      <c r="U189" s="1"/>
      <c r="V189" s="1"/>
      <c r="W189" s="1"/>
      <c r="X189" s="1"/>
      <c r="Y189" s="1"/>
      <c r="Z189" s="1"/>
    </row>
    <row r="190" customFormat="false" ht="15" hidden="false" customHeight="false" outlineLevel="0" collapsed="false">
      <c r="A190" s="1"/>
      <c r="B190" s="17"/>
      <c r="C190" s="18"/>
      <c r="D190" s="85" t="s">
        <v>160</v>
      </c>
      <c r="E190" s="86"/>
      <c r="F190" s="87" t="n">
        <v>100</v>
      </c>
      <c r="G190" s="1" t="s">
        <v>157</v>
      </c>
      <c r="H190" s="1"/>
      <c r="I190" s="1"/>
      <c r="J190" s="1"/>
      <c r="K190" s="1"/>
      <c r="L190" s="1"/>
      <c r="M190" s="1"/>
      <c r="N190" s="1"/>
      <c r="O190" s="1"/>
      <c r="P190" s="1"/>
      <c r="Q190" s="1"/>
      <c r="R190" s="1"/>
      <c r="S190" s="1"/>
      <c r="T190" s="1"/>
      <c r="U190" s="1"/>
      <c r="V190" s="1"/>
      <c r="W190" s="1"/>
      <c r="X190" s="1"/>
      <c r="Y190" s="1"/>
      <c r="Z190" s="1"/>
    </row>
    <row r="191" customFormat="false" ht="15" hidden="false" customHeight="false" outlineLevel="0" collapsed="false">
      <c r="A191" s="1"/>
      <c r="B191" s="21"/>
      <c r="C191" s="22"/>
      <c r="D191" s="23" t="s">
        <v>142</v>
      </c>
      <c r="E191" s="83"/>
      <c r="F191" s="84" t="n">
        <v>1900</v>
      </c>
      <c r="G191" s="1"/>
      <c r="H191" s="1"/>
      <c r="I191" s="1"/>
      <c r="J191" s="1"/>
      <c r="K191" s="1"/>
      <c r="L191" s="1"/>
      <c r="M191" s="1"/>
      <c r="N191" s="1"/>
      <c r="O191" s="1"/>
      <c r="P191" s="1"/>
      <c r="Q191" s="1"/>
      <c r="R191" s="1"/>
      <c r="S191" s="1"/>
      <c r="T191" s="1"/>
      <c r="U191" s="1"/>
      <c r="V191" s="1"/>
      <c r="W191" s="1"/>
      <c r="X191" s="1"/>
      <c r="Y191" s="1"/>
      <c r="Z191" s="1"/>
    </row>
    <row r="192" customFormat="false" ht="15" hidden="false" customHeight="false" outlineLevel="0" collapsed="false">
      <c r="A192" s="1"/>
      <c r="B192" s="12" t="s">
        <v>144</v>
      </c>
      <c r="C192" s="13"/>
      <c r="D192" s="14" t="s">
        <v>152</v>
      </c>
      <c r="E192" s="15" t="n">
        <v>300</v>
      </c>
      <c r="F192" s="16"/>
      <c r="G192" s="1" t="s">
        <v>158</v>
      </c>
      <c r="H192" s="1"/>
      <c r="I192" s="1"/>
      <c r="J192" s="1"/>
      <c r="K192" s="1"/>
      <c r="L192" s="1"/>
      <c r="M192" s="1"/>
      <c r="N192" s="1"/>
      <c r="O192" s="1"/>
      <c r="P192" s="1"/>
      <c r="Q192" s="1"/>
      <c r="R192" s="1"/>
      <c r="S192" s="1"/>
      <c r="T192" s="1"/>
      <c r="U192" s="1"/>
      <c r="V192" s="1"/>
      <c r="W192" s="1"/>
      <c r="X192" s="1"/>
      <c r="Y192" s="1"/>
      <c r="Z192" s="1"/>
    </row>
    <row r="193" customFormat="false" ht="15" hidden="false" customHeight="false" outlineLevel="0" collapsed="false">
      <c r="A193" s="1"/>
      <c r="B193" s="21"/>
      <c r="C193" s="22"/>
      <c r="D193" s="23" t="s">
        <v>161</v>
      </c>
      <c r="E193" s="83"/>
      <c r="F193" s="84" t="n">
        <f aca="false">E192</f>
        <v>300</v>
      </c>
      <c r="G193" s="1"/>
      <c r="H193" s="1"/>
      <c r="I193" s="1"/>
      <c r="J193" s="1"/>
      <c r="K193" s="1"/>
      <c r="L193" s="1"/>
      <c r="M193" s="1"/>
      <c r="N193" s="1"/>
      <c r="O193" s="1"/>
      <c r="P193" s="1"/>
      <c r="Q193" s="1"/>
      <c r="R193" s="1"/>
      <c r="S193" s="1"/>
      <c r="T193" s="1"/>
      <c r="U193" s="1"/>
      <c r="V193" s="1"/>
      <c r="W193" s="1"/>
      <c r="X193" s="1"/>
      <c r="Y193" s="1"/>
      <c r="Z193" s="1"/>
    </row>
    <row r="194" customFormat="false" ht="15" hidden="false" customHeight="false" outlineLevel="0" collapsed="false">
      <c r="A194" s="1"/>
      <c r="B194" s="12" t="s">
        <v>148</v>
      </c>
      <c r="C194" s="13"/>
      <c r="D194" s="14" t="s">
        <v>149</v>
      </c>
      <c r="E194" s="15" t="n">
        <v>600</v>
      </c>
      <c r="F194" s="16"/>
      <c r="G194" s="1" t="s">
        <v>158</v>
      </c>
      <c r="H194" s="1"/>
      <c r="I194" s="1"/>
      <c r="J194" s="1"/>
      <c r="K194" s="1"/>
      <c r="L194" s="1"/>
      <c r="M194" s="1"/>
      <c r="N194" s="1"/>
      <c r="O194" s="1"/>
      <c r="P194" s="1"/>
      <c r="Q194" s="1"/>
      <c r="R194" s="1"/>
      <c r="S194" s="1"/>
      <c r="T194" s="1"/>
      <c r="U194" s="1"/>
      <c r="V194" s="1"/>
      <c r="W194" s="1"/>
      <c r="X194" s="1"/>
      <c r="Y194" s="1"/>
      <c r="Z194" s="1"/>
    </row>
    <row r="195" customFormat="false" ht="15" hidden="false" customHeight="false" outlineLevel="0" collapsed="false">
      <c r="A195" s="1"/>
      <c r="B195" s="21"/>
      <c r="C195" s="22"/>
      <c r="D195" s="23" t="s">
        <v>152</v>
      </c>
      <c r="E195" s="83"/>
      <c r="F195" s="84" t="n">
        <f aca="false">E194</f>
        <v>600</v>
      </c>
      <c r="H195" s="1"/>
      <c r="I195" s="1"/>
      <c r="J195" s="1"/>
      <c r="K195" s="1"/>
      <c r="L195" s="1"/>
      <c r="M195" s="1"/>
      <c r="N195" s="1"/>
      <c r="O195" s="1"/>
      <c r="P195" s="1"/>
      <c r="Q195" s="1"/>
      <c r="R195" s="1"/>
      <c r="S195" s="1"/>
      <c r="T195" s="1"/>
      <c r="U195" s="1"/>
      <c r="V195" s="1"/>
      <c r="W195" s="1"/>
      <c r="X195" s="1"/>
      <c r="Y195" s="1"/>
      <c r="Z195" s="1"/>
    </row>
    <row r="196" customFormat="false" ht="15" hidden="false" customHeight="false" outlineLevel="0" collapsed="false">
      <c r="A196" s="1"/>
      <c r="B196" s="17"/>
      <c r="C196" s="18"/>
      <c r="D196" s="1"/>
      <c r="E196" s="8"/>
      <c r="F196" s="19"/>
      <c r="G196" s="1"/>
      <c r="H196" s="1"/>
      <c r="I196" s="1"/>
      <c r="J196" s="1"/>
      <c r="K196" s="1"/>
      <c r="L196" s="1"/>
      <c r="M196" s="1"/>
      <c r="N196" s="1"/>
      <c r="O196" s="1"/>
      <c r="P196" s="1"/>
      <c r="Q196" s="1"/>
      <c r="R196" s="1"/>
      <c r="S196" s="1"/>
      <c r="T196" s="1"/>
      <c r="U196" s="1"/>
      <c r="V196" s="1"/>
      <c r="W196" s="1"/>
      <c r="X196" s="1"/>
      <c r="Y196" s="1"/>
      <c r="Z196" s="1"/>
    </row>
    <row r="197" customFormat="false" ht="15" hidden="false" customHeight="false" outlineLevel="0" collapsed="false">
      <c r="A197" s="1"/>
      <c r="B197" s="17"/>
      <c r="C197" s="18" t="s">
        <v>162</v>
      </c>
      <c r="D197" s="1"/>
      <c r="E197" s="8"/>
      <c r="F197" s="19"/>
      <c r="G197" s="1"/>
      <c r="H197" s="1"/>
      <c r="I197" s="1"/>
      <c r="J197" s="1"/>
      <c r="K197" s="1"/>
      <c r="L197" s="1"/>
      <c r="M197" s="1"/>
      <c r="N197" s="1"/>
      <c r="O197" s="1"/>
      <c r="P197" s="1"/>
      <c r="Q197" s="1"/>
      <c r="R197" s="1"/>
      <c r="S197" s="1"/>
      <c r="T197" s="1"/>
      <c r="U197" s="1"/>
      <c r="V197" s="1"/>
      <c r="W197" s="1"/>
      <c r="X197" s="1"/>
      <c r="Y197" s="1"/>
      <c r="Z197" s="1"/>
    </row>
    <row r="198" customFormat="false" ht="15" hidden="false" customHeight="false" outlineLevel="0" collapsed="false">
      <c r="A198" s="1"/>
      <c r="B198" s="17"/>
      <c r="C198" s="18"/>
      <c r="D198" s="1"/>
      <c r="E198" s="8"/>
      <c r="F198" s="19"/>
      <c r="G198" s="1"/>
      <c r="H198" s="1"/>
      <c r="I198" s="1"/>
      <c r="J198" s="1"/>
      <c r="K198" s="1"/>
      <c r="L198" s="1"/>
      <c r="M198" s="1"/>
      <c r="N198" s="1"/>
      <c r="O198" s="1"/>
      <c r="P198" s="1"/>
      <c r="Q198" s="1"/>
      <c r="R198" s="1"/>
      <c r="S198" s="1"/>
      <c r="T198" s="1"/>
      <c r="U198" s="1"/>
      <c r="V198" s="1"/>
      <c r="W198" s="1"/>
      <c r="X198" s="1"/>
      <c r="Y198" s="1"/>
      <c r="Z198" s="1"/>
    </row>
    <row r="199" customFormat="false" ht="15"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5"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5"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5"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5"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5" hidden="false" customHeight="false" outlineLevel="0" collapsed="false">
      <c r="A204" s="1"/>
      <c r="B204" s="2" t="s">
        <v>163</v>
      </c>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5" hidden="false" customHeight="true" outlineLevel="0" collapsed="false">
      <c r="A205" s="1"/>
      <c r="B205" s="7" t="s">
        <v>164</v>
      </c>
      <c r="C205" s="7"/>
      <c r="D205" s="7"/>
      <c r="E205" s="7"/>
      <c r="F205" s="7"/>
      <c r="G205" s="7"/>
      <c r="H205" s="7"/>
      <c r="I205" s="1"/>
      <c r="J205" s="1"/>
      <c r="K205" s="1"/>
      <c r="L205" s="1"/>
      <c r="M205" s="1"/>
      <c r="N205" s="1"/>
      <c r="O205" s="1"/>
      <c r="P205" s="1"/>
      <c r="Q205" s="1"/>
      <c r="R205" s="1"/>
      <c r="S205" s="1"/>
      <c r="T205" s="1"/>
      <c r="U205" s="1"/>
      <c r="V205" s="1"/>
      <c r="W205" s="1"/>
      <c r="X205" s="1"/>
      <c r="Y205" s="1"/>
      <c r="Z205" s="1"/>
    </row>
    <row r="206" customFormat="false" ht="15" hidden="false" customHeight="false" outlineLevel="0" collapsed="false">
      <c r="A206" s="1"/>
      <c r="B206" s="7"/>
      <c r="C206" s="7"/>
      <c r="D206" s="7"/>
      <c r="E206" s="7"/>
      <c r="F206" s="7"/>
      <c r="G206" s="7"/>
      <c r="H206" s="7"/>
      <c r="I206" s="1"/>
      <c r="J206" s="1"/>
      <c r="K206" s="1"/>
      <c r="L206" s="1"/>
      <c r="M206" s="1"/>
      <c r="N206" s="1"/>
      <c r="O206" s="1"/>
      <c r="P206" s="1"/>
      <c r="Q206" s="1"/>
      <c r="R206" s="1"/>
      <c r="S206" s="1"/>
      <c r="T206" s="1"/>
      <c r="U206" s="1"/>
      <c r="V206" s="1"/>
      <c r="W206" s="1"/>
      <c r="X206" s="1"/>
      <c r="Y206" s="1"/>
      <c r="Z206" s="1"/>
    </row>
    <row r="207" customFormat="false" ht="15" hidden="false" customHeight="false" outlineLevel="0" collapsed="false">
      <c r="A207" s="1"/>
      <c r="B207" s="7"/>
      <c r="C207" s="7"/>
      <c r="D207" s="7"/>
      <c r="E207" s="7"/>
      <c r="F207" s="7"/>
      <c r="G207" s="7"/>
      <c r="H207" s="7"/>
      <c r="I207" s="1"/>
      <c r="J207" s="1"/>
      <c r="K207" s="1"/>
      <c r="L207" s="1"/>
      <c r="M207" s="1"/>
      <c r="N207" s="1"/>
      <c r="O207" s="1"/>
      <c r="P207" s="1"/>
      <c r="Q207" s="1"/>
      <c r="R207" s="1"/>
      <c r="S207" s="1"/>
      <c r="T207" s="1"/>
      <c r="U207" s="1"/>
      <c r="V207" s="1"/>
      <c r="W207" s="1"/>
      <c r="X207" s="1"/>
      <c r="Y207" s="1"/>
      <c r="Z207" s="1"/>
    </row>
    <row r="208" customFormat="false" ht="15"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8" hidden="false" customHeight="false" outlineLevel="0" collapsed="false">
      <c r="A209" s="1"/>
      <c r="B209" s="1"/>
      <c r="C209" s="1"/>
      <c r="D209" s="1"/>
      <c r="E209" s="8" t="n">
        <f aca="false">+SUM(E211:E213)</f>
        <v>2320</v>
      </c>
      <c r="F209" s="8" t="n">
        <f aca="false">+SUM(F211:F213)</f>
        <v>2320</v>
      </c>
      <c r="G209" s="1"/>
      <c r="H209" s="1"/>
      <c r="I209" s="1"/>
      <c r="J209" s="1"/>
      <c r="K209" s="1"/>
      <c r="L209" s="1"/>
      <c r="M209" s="1"/>
      <c r="N209" s="1"/>
      <c r="O209" s="1"/>
      <c r="P209" s="1"/>
      <c r="Q209" s="1"/>
      <c r="R209" s="1"/>
      <c r="S209" s="1"/>
      <c r="T209" s="1"/>
      <c r="U209" s="1"/>
      <c r="V209" s="1"/>
      <c r="W209" s="1"/>
      <c r="X209" s="1"/>
      <c r="Y209" s="1"/>
      <c r="Z209" s="1"/>
    </row>
    <row r="210" customFormat="false" ht="13.8" hidden="false" customHeight="false" outlineLevel="0" collapsed="false">
      <c r="A210" s="1"/>
      <c r="B210" s="9" t="s">
        <v>13</v>
      </c>
      <c r="C210" s="10" t="s">
        <v>14</v>
      </c>
      <c r="D210" s="10" t="s">
        <v>1</v>
      </c>
      <c r="E210" s="10" t="s">
        <v>15</v>
      </c>
      <c r="F210" s="11" t="s">
        <v>16</v>
      </c>
      <c r="G210" s="1"/>
      <c r="H210" s="1"/>
      <c r="I210" s="1"/>
      <c r="J210" s="1"/>
      <c r="K210" s="1"/>
      <c r="L210" s="1"/>
      <c r="M210" s="1"/>
      <c r="N210" s="1"/>
      <c r="O210" s="1"/>
      <c r="P210" s="1"/>
      <c r="Q210" s="1"/>
      <c r="R210" s="1"/>
      <c r="S210" s="1"/>
      <c r="T210" s="1"/>
      <c r="U210" s="1"/>
      <c r="V210" s="1"/>
      <c r="W210" s="1"/>
      <c r="X210" s="1"/>
      <c r="Y210" s="1"/>
      <c r="Z210" s="1"/>
    </row>
    <row r="211" customFormat="false" ht="13.8" hidden="false" customHeight="false" outlineLevel="0" collapsed="false">
      <c r="A211" s="1"/>
      <c r="B211" s="12" t="n">
        <v>43831</v>
      </c>
      <c r="C211" s="13" t="n">
        <v>600</v>
      </c>
      <c r="D211" s="14" t="s">
        <v>19</v>
      </c>
      <c r="E211" s="15" t="n">
        <f aca="false">+2320/1.16</f>
        <v>2000</v>
      </c>
      <c r="F211" s="16"/>
      <c r="G211" s="1"/>
      <c r="H211" s="1"/>
      <c r="I211" s="1"/>
      <c r="J211" s="1"/>
      <c r="K211" s="1"/>
      <c r="L211" s="1"/>
      <c r="M211" s="1"/>
      <c r="N211" s="1"/>
      <c r="O211" s="1"/>
      <c r="P211" s="1"/>
      <c r="Q211" s="1"/>
      <c r="R211" s="1"/>
      <c r="S211" s="1"/>
      <c r="T211" s="1"/>
      <c r="U211" s="1"/>
      <c r="V211" s="1"/>
      <c r="W211" s="1"/>
      <c r="X211" s="1"/>
      <c r="Y211" s="1"/>
      <c r="Z211" s="1"/>
    </row>
    <row r="212" customFormat="false" ht="13.8" hidden="false" customHeight="false" outlineLevel="0" collapsed="false">
      <c r="A212" s="1"/>
      <c r="B212" s="17"/>
      <c r="C212" s="18" t="n">
        <v>472</v>
      </c>
      <c r="D212" s="1" t="s">
        <v>165</v>
      </c>
      <c r="E212" s="8" t="n">
        <v>320</v>
      </c>
      <c r="F212" s="19"/>
      <c r="G212" s="1"/>
      <c r="H212" s="1"/>
      <c r="I212" s="1"/>
      <c r="J212" s="1"/>
      <c r="K212" s="1"/>
      <c r="L212" s="1"/>
      <c r="M212" s="1"/>
      <c r="N212" s="1"/>
      <c r="O212" s="1"/>
      <c r="P212" s="1"/>
      <c r="Q212" s="1"/>
      <c r="R212" s="1"/>
      <c r="S212" s="1"/>
      <c r="T212" s="1"/>
      <c r="U212" s="1"/>
      <c r="V212" s="1"/>
      <c r="W212" s="1"/>
      <c r="X212" s="1"/>
      <c r="Y212" s="1"/>
      <c r="Z212" s="1"/>
    </row>
    <row r="213" customFormat="false" ht="13.8" hidden="false" customHeight="false" outlineLevel="0" collapsed="false">
      <c r="A213" s="1"/>
      <c r="B213" s="21"/>
      <c r="C213" s="22" t="n">
        <v>400</v>
      </c>
      <c r="D213" s="23" t="s">
        <v>42</v>
      </c>
      <c r="E213" s="23"/>
      <c r="F213" s="24" t="n">
        <v>2320</v>
      </c>
      <c r="G213" s="1"/>
      <c r="H213" s="1"/>
      <c r="I213" s="1"/>
      <c r="J213" s="1"/>
      <c r="K213" s="1"/>
      <c r="L213" s="1"/>
      <c r="M213" s="1"/>
      <c r="N213" s="1"/>
      <c r="O213" s="1"/>
      <c r="P213" s="1"/>
      <c r="Q213" s="1"/>
      <c r="R213" s="1"/>
      <c r="S213" s="1"/>
      <c r="T213" s="1"/>
      <c r="U213" s="1"/>
      <c r="V213" s="1"/>
      <c r="W213" s="1"/>
      <c r="X213" s="1"/>
      <c r="Y213" s="1"/>
      <c r="Z213" s="1"/>
    </row>
    <row r="214" customFormat="false" ht="13.8"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8" hidden="false" customHeight="false" outlineLevel="0" collapsed="false">
      <c r="A215" s="1"/>
      <c r="B215" s="9" t="s">
        <v>13</v>
      </c>
      <c r="C215" s="10" t="s">
        <v>14</v>
      </c>
      <c r="D215" s="10" t="s">
        <v>1</v>
      </c>
      <c r="E215" s="10" t="s">
        <v>15</v>
      </c>
      <c r="F215" s="11" t="s">
        <v>16</v>
      </c>
      <c r="G215" s="1"/>
      <c r="H215" s="1"/>
      <c r="I215" s="1"/>
      <c r="J215" s="1"/>
      <c r="K215" s="1"/>
      <c r="L215" s="1"/>
      <c r="M215" s="1"/>
      <c r="N215" s="1"/>
      <c r="O215" s="1"/>
      <c r="P215" s="1"/>
      <c r="Q215" s="1"/>
      <c r="R215" s="1"/>
      <c r="S215" s="1"/>
      <c r="T215" s="1"/>
      <c r="U215" s="1"/>
      <c r="V215" s="1"/>
      <c r="W215" s="1"/>
      <c r="X215" s="1"/>
      <c r="Y215" s="1"/>
      <c r="Z215" s="1"/>
    </row>
    <row r="216" customFormat="false" ht="13.8" hidden="false" customHeight="false" outlineLevel="0" collapsed="false">
      <c r="A216" s="1"/>
      <c r="B216" s="12" t="n">
        <v>43840</v>
      </c>
      <c r="C216" s="13" t="n">
        <v>430</v>
      </c>
      <c r="D216" s="14" t="s">
        <v>58</v>
      </c>
      <c r="E216" s="15" t="n">
        <f aca="false">4640</f>
        <v>4640</v>
      </c>
      <c r="F216" s="16"/>
      <c r="G216" s="1"/>
      <c r="H216" s="1"/>
      <c r="I216" s="1"/>
      <c r="J216" s="1"/>
      <c r="K216" s="1"/>
      <c r="L216" s="1"/>
      <c r="M216" s="1"/>
      <c r="N216" s="1"/>
      <c r="O216" s="1"/>
      <c r="P216" s="1"/>
      <c r="Q216" s="1"/>
      <c r="R216" s="1"/>
      <c r="S216" s="1"/>
      <c r="T216" s="1"/>
      <c r="U216" s="1"/>
      <c r="V216" s="1"/>
      <c r="W216" s="1"/>
      <c r="X216" s="1"/>
      <c r="Y216" s="1"/>
      <c r="Z216" s="1"/>
    </row>
    <row r="217" customFormat="false" ht="13.8" hidden="false" customHeight="false" outlineLevel="0" collapsed="false">
      <c r="A217" s="1"/>
      <c r="B217" s="17"/>
      <c r="C217" s="18" t="n">
        <v>477</v>
      </c>
      <c r="D217" s="1" t="s">
        <v>166</v>
      </c>
      <c r="E217" s="1"/>
      <c r="F217" s="19" t="n">
        <v>640</v>
      </c>
      <c r="G217" s="1"/>
      <c r="H217" s="1"/>
      <c r="I217" s="1"/>
      <c r="J217" s="1"/>
      <c r="K217" s="1"/>
      <c r="L217" s="1"/>
      <c r="M217" s="1"/>
      <c r="N217" s="1"/>
      <c r="O217" s="1"/>
      <c r="P217" s="1"/>
      <c r="Q217" s="1"/>
      <c r="R217" s="1"/>
      <c r="S217" s="1"/>
      <c r="T217" s="1"/>
      <c r="U217" s="1"/>
      <c r="V217" s="1"/>
      <c r="W217" s="1"/>
      <c r="X217" s="1"/>
      <c r="Y217" s="1"/>
      <c r="Z217" s="1"/>
    </row>
    <row r="218" customFormat="false" ht="13.8" hidden="false" customHeight="false" outlineLevel="0" collapsed="false">
      <c r="A218" s="1"/>
      <c r="B218" s="21"/>
      <c r="C218" s="22" t="n">
        <v>700</v>
      </c>
      <c r="D218" s="23" t="s">
        <v>61</v>
      </c>
      <c r="E218" s="23"/>
      <c r="F218" s="24" t="n">
        <f aca="false">E216-F217</f>
        <v>4000</v>
      </c>
      <c r="G218" s="1"/>
      <c r="H218" s="1"/>
      <c r="I218" s="1"/>
      <c r="J218" s="1"/>
      <c r="K218" s="1"/>
      <c r="L218" s="1"/>
      <c r="M218" s="1"/>
      <c r="N218" s="1"/>
      <c r="O218" s="1"/>
      <c r="P218" s="1"/>
      <c r="Q218" s="1"/>
      <c r="R218" s="1"/>
      <c r="S218" s="1"/>
      <c r="T218" s="1"/>
      <c r="U218" s="1"/>
      <c r="V218" s="1"/>
      <c r="W218" s="1"/>
      <c r="X218" s="1"/>
      <c r="Y218" s="1"/>
      <c r="Z218" s="1"/>
    </row>
    <row r="219" customFormat="false" ht="13.8"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8" hidden="false" customHeight="false" outlineLevel="0" collapsed="false">
      <c r="A220" s="1"/>
      <c r="B220" s="1"/>
      <c r="C220" s="1"/>
      <c r="D220" s="1"/>
      <c r="E220" s="8" t="n">
        <f aca="false">+SUM(E222:E229)</f>
        <v>640</v>
      </c>
      <c r="F220" s="8" t="n">
        <f aca="false">+SUM(F222:F229)</f>
        <v>640</v>
      </c>
      <c r="G220" s="1"/>
      <c r="H220" s="1"/>
      <c r="I220" s="1"/>
      <c r="J220" s="1"/>
      <c r="K220" s="1"/>
      <c r="L220" s="1"/>
      <c r="M220" s="1"/>
      <c r="N220" s="1"/>
      <c r="O220" s="1"/>
      <c r="P220" s="1"/>
      <c r="Q220" s="1"/>
      <c r="R220" s="1"/>
      <c r="S220" s="1"/>
      <c r="T220" s="1"/>
      <c r="U220" s="1"/>
      <c r="V220" s="1"/>
      <c r="W220" s="1"/>
      <c r="X220" s="1"/>
      <c r="Y220" s="1"/>
      <c r="Z220" s="1"/>
    </row>
    <row r="221" customFormat="false" ht="13.8" hidden="false" customHeight="false" outlineLevel="0" collapsed="false">
      <c r="A221" s="1"/>
      <c r="B221" s="9" t="s">
        <v>13</v>
      </c>
      <c r="C221" s="10" t="s">
        <v>14</v>
      </c>
      <c r="D221" s="10" t="s">
        <v>1</v>
      </c>
      <c r="E221" s="10" t="s">
        <v>15</v>
      </c>
      <c r="F221" s="11" t="s">
        <v>16</v>
      </c>
      <c r="G221" s="1"/>
      <c r="H221" s="1"/>
      <c r="I221" s="1"/>
      <c r="J221" s="1"/>
      <c r="K221" s="1"/>
      <c r="L221" s="1"/>
      <c r="M221" s="1"/>
      <c r="N221" s="1"/>
      <c r="O221" s="1"/>
      <c r="P221" s="1"/>
      <c r="Q221" s="1"/>
      <c r="R221" s="1"/>
      <c r="S221" s="1"/>
      <c r="T221" s="1"/>
      <c r="U221" s="1"/>
      <c r="V221" s="1"/>
      <c r="W221" s="1"/>
      <c r="X221" s="1"/>
      <c r="Y221" s="1"/>
      <c r="Z221" s="1"/>
    </row>
    <row r="222" customFormat="false" ht="13.8" hidden="false" customHeight="false" outlineLevel="0" collapsed="false">
      <c r="A222" s="1"/>
      <c r="B222" s="37" t="s">
        <v>167</v>
      </c>
      <c r="C222" s="88" t="n">
        <v>477</v>
      </c>
      <c r="D222" s="88" t="s">
        <v>62</v>
      </c>
      <c r="E222" s="88" t="n">
        <v>640</v>
      </c>
      <c r="F222" s="51"/>
      <c r="G222" s="1"/>
      <c r="H222" s="1"/>
      <c r="I222" s="1"/>
      <c r="J222" s="1"/>
      <c r="K222" s="1"/>
      <c r="L222" s="1"/>
      <c r="M222" s="1"/>
      <c r="N222" s="1"/>
      <c r="O222" s="1"/>
      <c r="P222" s="1"/>
      <c r="Q222" s="1"/>
      <c r="R222" s="1"/>
      <c r="S222" s="1"/>
      <c r="T222" s="1"/>
      <c r="U222" s="1"/>
      <c r="V222" s="1"/>
      <c r="W222" s="1"/>
      <c r="X222" s="1"/>
      <c r="Y222" s="1"/>
      <c r="Z222" s="1"/>
    </row>
    <row r="223" customFormat="false" ht="13.8" hidden="false" customHeight="false" outlineLevel="0" collapsed="false">
      <c r="A223" s="1"/>
      <c r="B223" s="38"/>
      <c r="C223" s="1" t="n">
        <v>472</v>
      </c>
      <c r="D223" s="1" t="s">
        <v>165</v>
      </c>
      <c r="E223" s="1"/>
      <c r="F223" s="52" t="n">
        <v>320</v>
      </c>
      <c r="G223" s="1"/>
      <c r="H223" s="1"/>
      <c r="I223" s="1"/>
      <c r="J223" s="1"/>
      <c r="K223" s="1"/>
      <c r="L223" s="1"/>
      <c r="M223" s="1"/>
      <c r="N223" s="1"/>
      <c r="O223" s="1"/>
      <c r="P223" s="1"/>
      <c r="Q223" s="1"/>
      <c r="R223" s="1"/>
      <c r="S223" s="1"/>
      <c r="T223" s="1"/>
      <c r="U223" s="1"/>
      <c r="V223" s="1"/>
      <c r="W223" s="1"/>
      <c r="X223" s="1"/>
      <c r="Y223" s="1"/>
      <c r="Z223" s="1"/>
    </row>
    <row r="224" customFormat="false" ht="13.8" hidden="false" customHeight="false" outlineLevel="0" collapsed="false">
      <c r="A224" s="1"/>
      <c r="B224" s="53"/>
      <c r="C224" s="89" t="n">
        <v>4750</v>
      </c>
      <c r="D224" s="89" t="s">
        <v>168</v>
      </c>
      <c r="E224" s="89"/>
      <c r="F224" s="54" t="n">
        <v>320</v>
      </c>
      <c r="G224" s="1"/>
      <c r="H224" s="1"/>
      <c r="I224" s="1"/>
      <c r="J224" s="1"/>
      <c r="K224" s="1"/>
      <c r="L224" s="1"/>
      <c r="M224" s="1"/>
      <c r="N224" s="1"/>
      <c r="O224" s="1"/>
      <c r="P224" s="1"/>
      <c r="Q224" s="1"/>
      <c r="R224" s="1"/>
      <c r="S224" s="1"/>
      <c r="T224" s="1"/>
      <c r="U224" s="1"/>
      <c r="V224" s="1"/>
      <c r="W224" s="1"/>
      <c r="X224" s="1"/>
      <c r="Y224" s="1"/>
      <c r="Z224" s="1"/>
    </row>
    <row r="225" customFormat="false" ht="13.8"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8"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8"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8"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8"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8"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5" hidden="false" customHeight="false" outlineLevel="0" collapsed="false">
      <c r="A231" s="1"/>
      <c r="B231" s="2" t="s">
        <v>169</v>
      </c>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5" hidden="false" customHeight="false" outlineLevel="0" collapsed="false">
      <c r="A232" s="1"/>
      <c r="B232" s="1" t="s">
        <v>170</v>
      </c>
      <c r="C232" s="1"/>
      <c r="D232" s="1"/>
      <c r="E232" s="1"/>
      <c r="F232" s="1"/>
      <c r="G232" s="1"/>
      <c r="H232" s="1"/>
      <c r="I232" s="1"/>
      <c r="J232" s="1"/>
      <c r="K232" s="1"/>
      <c r="L232" s="1"/>
      <c r="M232" s="1"/>
      <c r="N232" s="1"/>
      <c r="O232" s="1"/>
      <c r="P232" s="1"/>
    </row>
    <row r="233" customFormat="false" ht="15" hidden="false" customHeight="true" outlineLevel="0" collapsed="false">
      <c r="A233" s="1"/>
      <c r="B233" s="7" t="s">
        <v>171</v>
      </c>
      <c r="C233" s="7"/>
      <c r="D233" s="7"/>
      <c r="E233" s="7"/>
      <c r="F233" s="7"/>
      <c r="G233" s="1"/>
      <c r="H233" s="1"/>
      <c r="I233" s="1"/>
      <c r="J233" s="1"/>
      <c r="K233" s="1"/>
      <c r="L233" s="1"/>
      <c r="M233" s="1"/>
      <c r="N233" s="1"/>
      <c r="O233" s="1"/>
      <c r="P233" s="1"/>
    </row>
    <row r="234" customFormat="false" ht="15" hidden="false" customHeight="false" outlineLevel="0" collapsed="false">
      <c r="A234" s="1"/>
      <c r="B234" s="7"/>
      <c r="C234" s="7"/>
      <c r="D234" s="7"/>
      <c r="E234" s="7"/>
      <c r="F234" s="7"/>
      <c r="G234" s="1"/>
      <c r="H234" s="1"/>
      <c r="I234" s="1"/>
      <c r="J234" s="1"/>
      <c r="K234" s="1"/>
      <c r="L234" s="1"/>
      <c r="M234" s="1"/>
      <c r="N234" s="1"/>
      <c r="O234" s="1"/>
      <c r="P234" s="1"/>
    </row>
    <row r="235" customFormat="false" ht="15" hidden="false" customHeight="false" outlineLevel="0" collapsed="false">
      <c r="A235" s="1"/>
      <c r="B235" s="7"/>
      <c r="C235" s="7"/>
      <c r="D235" s="7"/>
      <c r="E235" s="7"/>
      <c r="F235" s="7"/>
      <c r="G235" s="1"/>
      <c r="H235" s="1"/>
      <c r="I235" s="1"/>
      <c r="J235" s="1"/>
      <c r="K235" s="1"/>
      <c r="L235" s="1"/>
      <c r="M235" s="1"/>
      <c r="N235" s="1"/>
      <c r="O235" s="1"/>
      <c r="P235" s="1"/>
    </row>
    <row r="236" customFormat="false" ht="15" hidden="false" customHeight="false" outlineLevel="0" collapsed="false">
      <c r="A236" s="1"/>
      <c r="B236" s="7"/>
      <c r="C236" s="7"/>
      <c r="D236" s="7"/>
      <c r="E236" s="7"/>
      <c r="F236" s="7"/>
      <c r="G236" s="1"/>
      <c r="H236" s="1"/>
      <c r="I236" s="1"/>
      <c r="J236" s="1"/>
      <c r="K236" s="1"/>
      <c r="L236" s="1"/>
      <c r="M236" s="1"/>
      <c r="N236" s="1"/>
      <c r="O236" s="1"/>
      <c r="P236" s="1"/>
    </row>
    <row r="237" customFormat="false" ht="15" hidden="false" customHeight="false" outlineLevel="0" collapsed="false">
      <c r="A237" s="1"/>
      <c r="B237" s="7"/>
      <c r="C237" s="7"/>
      <c r="D237" s="7"/>
      <c r="E237" s="7"/>
      <c r="F237" s="7"/>
      <c r="G237" s="1"/>
      <c r="H237" s="1"/>
      <c r="I237" s="1"/>
      <c r="J237" s="1"/>
      <c r="K237" s="1"/>
      <c r="L237" s="1"/>
      <c r="M237" s="1"/>
      <c r="N237" s="1"/>
      <c r="O237" s="1"/>
      <c r="P237" s="1"/>
    </row>
    <row r="238" customFormat="false" ht="15" hidden="false" customHeight="false" outlineLevel="0" collapsed="false">
      <c r="A238" s="1"/>
      <c r="B238" s="7"/>
      <c r="C238" s="7"/>
      <c r="D238" s="7"/>
      <c r="E238" s="7"/>
      <c r="F238" s="7"/>
      <c r="G238" s="1"/>
      <c r="H238" s="1"/>
      <c r="I238" s="1"/>
      <c r="J238" s="1"/>
      <c r="K238" s="1"/>
      <c r="L238" s="1"/>
      <c r="M238" s="1"/>
      <c r="N238" s="1"/>
      <c r="O238" s="1"/>
      <c r="P238" s="1"/>
    </row>
    <row r="239" customFormat="false" ht="15" hidden="false" customHeight="false" outlineLevel="0" collapsed="false">
      <c r="A239" s="1"/>
      <c r="B239" s="7"/>
      <c r="C239" s="7"/>
      <c r="D239" s="7"/>
      <c r="E239" s="7"/>
      <c r="F239" s="7"/>
      <c r="G239" s="1"/>
      <c r="H239" s="1"/>
      <c r="I239" s="1"/>
      <c r="J239" s="1"/>
      <c r="K239" s="1"/>
      <c r="L239" s="1"/>
      <c r="M239" s="1"/>
      <c r="N239" s="1"/>
      <c r="O239" s="1"/>
      <c r="P239" s="1"/>
    </row>
    <row r="240" customFormat="false" ht="15" hidden="false" customHeight="false" outlineLevel="0" collapsed="false">
      <c r="A240" s="1"/>
      <c r="B240" s="7"/>
      <c r="C240" s="7"/>
      <c r="D240" s="7"/>
      <c r="E240" s="7"/>
      <c r="F240" s="7"/>
      <c r="G240" s="1"/>
      <c r="H240" s="1"/>
      <c r="I240" s="1"/>
      <c r="J240" s="1"/>
      <c r="K240" s="1"/>
      <c r="L240" s="1"/>
      <c r="M240" s="1"/>
      <c r="N240" s="1"/>
      <c r="O240" s="1"/>
      <c r="P240" s="1"/>
    </row>
    <row r="241" customFormat="false" ht="15" hidden="false" customHeight="false" outlineLevel="0" collapsed="false">
      <c r="A241" s="1"/>
      <c r="B241" s="7"/>
      <c r="C241" s="7"/>
      <c r="D241" s="7"/>
      <c r="E241" s="7"/>
      <c r="F241" s="7"/>
      <c r="G241" s="1"/>
      <c r="H241" s="1"/>
      <c r="I241" s="1"/>
      <c r="J241" s="1"/>
      <c r="K241" s="1"/>
      <c r="L241" s="1"/>
      <c r="M241" s="1"/>
      <c r="N241" s="1"/>
      <c r="O241" s="1"/>
      <c r="P241" s="1"/>
    </row>
    <row r="242" customFormat="false" ht="15" hidden="false" customHeight="false" outlineLevel="0" collapsed="false">
      <c r="A242" s="1"/>
      <c r="B242" s="1"/>
      <c r="C242" s="1"/>
      <c r="D242" s="1"/>
      <c r="E242" s="8" t="n">
        <f aca="false">+SUM(E244:E250)</f>
        <v>297176</v>
      </c>
      <c r="F242" s="8" t="n">
        <f aca="false">+SUM(F244:F250)</f>
        <v>297176</v>
      </c>
      <c r="G242" s="1"/>
      <c r="H242" s="1" t="s">
        <v>100</v>
      </c>
      <c r="I242" s="69" t="n">
        <f aca="false">2000*120</f>
        <v>240000</v>
      </c>
      <c r="J242" s="1"/>
      <c r="K242" s="1"/>
      <c r="L242" s="1"/>
      <c r="M242" s="1"/>
      <c r="N242" s="1"/>
      <c r="O242" s="1"/>
      <c r="P242" s="1"/>
    </row>
    <row r="243" customFormat="false" ht="15" hidden="false" customHeight="false" outlineLevel="0" collapsed="false">
      <c r="A243" s="1"/>
      <c r="B243" s="9" t="s">
        <v>13</v>
      </c>
      <c r="C243" s="10" t="s">
        <v>14</v>
      </c>
      <c r="D243" s="10" t="s">
        <v>1</v>
      </c>
      <c r="E243" s="10" t="s">
        <v>15</v>
      </c>
      <c r="F243" s="11" t="s">
        <v>16</v>
      </c>
      <c r="G243" s="1"/>
      <c r="H243" s="1" t="s">
        <v>172</v>
      </c>
      <c r="I243" s="1" t="n">
        <v>-2400</v>
      </c>
      <c r="J243" s="1"/>
      <c r="K243" s="1"/>
      <c r="L243" s="1"/>
      <c r="M243" s="1"/>
      <c r="N243" s="1"/>
      <c r="O243" s="1"/>
      <c r="P243" s="1"/>
    </row>
    <row r="244" customFormat="false" ht="13.8" hidden="false" customHeight="false" outlineLevel="0" collapsed="false">
      <c r="A244" s="1"/>
      <c r="B244" s="12"/>
      <c r="C244" s="13" t="n">
        <v>600</v>
      </c>
      <c r="D244" s="14" t="s">
        <v>19</v>
      </c>
      <c r="E244" s="8" t="n">
        <f aca="false">I249</f>
        <v>245600</v>
      </c>
      <c r="F244" s="20"/>
      <c r="G244" s="1"/>
      <c r="H244" s="1"/>
      <c r="I244" s="1" t="n">
        <v>-3420</v>
      </c>
      <c r="J244" s="1"/>
      <c r="K244" s="1"/>
      <c r="L244" s="1"/>
      <c r="M244" s="1"/>
      <c r="N244" s="1"/>
      <c r="O244" s="1"/>
      <c r="P244" s="1"/>
    </row>
    <row r="245" customFormat="false" ht="13.8" hidden="false" customHeight="false" outlineLevel="0" collapsed="false">
      <c r="A245" s="1"/>
      <c r="B245" s="17"/>
      <c r="C245" s="18" t="n">
        <v>472</v>
      </c>
      <c r="D245" s="1" t="s">
        <v>165</v>
      </c>
      <c r="E245" s="8" t="n">
        <f aca="false">E244*0.21</f>
        <v>51576</v>
      </c>
      <c r="F245" s="20"/>
      <c r="G245" s="1"/>
      <c r="H245" s="1"/>
      <c r="I245" s="1" t="n">
        <v>-3600</v>
      </c>
      <c r="J245" s="1"/>
      <c r="K245" s="1"/>
      <c r="L245" s="1"/>
      <c r="M245" s="1"/>
      <c r="N245" s="1"/>
      <c r="O245" s="1"/>
      <c r="P245" s="1"/>
    </row>
    <row r="246" customFormat="false" ht="13.8" hidden="false" customHeight="false" outlineLevel="0" collapsed="false">
      <c r="A246" s="1"/>
      <c r="B246" s="17"/>
      <c r="C246" s="18" t="n">
        <v>400</v>
      </c>
      <c r="D246" s="1" t="s">
        <v>42</v>
      </c>
      <c r="E246" s="8"/>
      <c r="F246" s="20" t="n">
        <f aca="false">E244+E245</f>
        <v>297176</v>
      </c>
      <c r="G246" s="1"/>
      <c r="H246" s="1"/>
      <c r="I246" s="1" t="n">
        <v>2020</v>
      </c>
      <c r="J246" s="1"/>
      <c r="K246" s="1"/>
      <c r="L246" s="1"/>
      <c r="M246" s="1"/>
      <c r="N246" s="1"/>
      <c r="O246" s="1"/>
      <c r="P246" s="1"/>
    </row>
    <row r="247" customFormat="false" ht="15" hidden="false" customHeight="false" outlineLevel="0" collapsed="false">
      <c r="A247" s="1"/>
      <c r="B247" s="17"/>
      <c r="C247" s="18"/>
      <c r="D247" s="1"/>
      <c r="E247" s="1"/>
      <c r="F247" s="20"/>
      <c r="G247" s="1"/>
      <c r="H247" s="1"/>
      <c r="I247" s="1" t="n">
        <v>1000</v>
      </c>
      <c r="J247" s="1"/>
      <c r="K247" s="1"/>
      <c r="L247" s="1"/>
      <c r="M247" s="1"/>
      <c r="N247" s="1"/>
      <c r="O247" s="1"/>
      <c r="P247" s="1"/>
    </row>
    <row r="248" customFormat="false" ht="15" hidden="false" customHeight="false" outlineLevel="0" collapsed="false">
      <c r="A248" s="1"/>
      <c r="B248" s="21"/>
      <c r="C248" s="22"/>
      <c r="D248" s="23"/>
      <c r="E248" s="23"/>
      <c r="F248" s="24"/>
      <c r="G248" s="1"/>
      <c r="H248" s="1"/>
      <c r="I248" s="1" t="n">
        <v>12000</v>
      </c>
      <c r="J248" s="1"/>
      <c r="K248" s="1"/>
      <c r="L248" s="1"/>
      <c r="M248" s="1"/>
      <c r="N248" s="1"/>
      <c r="O248" s="1"/>
      <c r="P248" s="1"/>
    </row>
    <row r="249" customFormat="false" ht="15" hidden="false" customHeight="false" outlineLevel="0" collapsed="false">
      <c r="A249" s="1"/>
      <c r="B249" s="1"/>
      <c r="C249" s="1"/>
      <c r="D249" s="1"/>
      <c r="E249" s="1"/>
      <c r="F249" s="1"/>
      <c r="G249" s="1"/>
      <c r="H249" s="44" t="s">
        <v>37</v>
      </c>
      <c r="I249" s="44" t="n">
        <f aca="false">SUM(I242:I248)</f>
        <v>245600</v>
      </c>
      <c r="J249" s="1"/>
      <c r="K249" s="1"/>
      <c r="L249" s="1"/>
      <c r="M249" s="1"/>
      <c r="N249" s="1"/>
      <c r="O249" s="1"/>
      <c r="P249" s="1"/>
    </row>
    <row r="250" customFormat="false" ht="15" hidden="false" customHeight="false" outlineLevel="0" collapsed="false">
      <c r="A250" s="1"/>
      <c r="B250" s="1"/>
      <c r="C250" s="1"/>
      <c r="D250" s="1"/>
      <c r="E250" s="1"/>
      <c r="F250" s="1"/>
      <c r="G250" s="1"/>
      <c r="H250" s="1"/>
      <c r="I250" s="1"/>
      <c r="J250" s="1"/>
      <c r="K250" s="1"/>
      <c r="L250" s="1"/>
      <c r="M250" s="1"/>
      <c r="N250" s="1"/>
      <c r="O250" s="1"/>
      <c r="P250" s="1"/>
    </row>
    <row r="251" customFormat="false" ht="15" hidden="false" customHeight="false" outlineLevel="0" collapsed="false">
      <c r="A251" s="1"/>
      <c r="B251" s="1"/>
      <c r="C251" s="1"/>
      <c r="D251" s="1"/>
      <c r="E251" s="1"/>
      <c r="F251" s="1"/>
      <c r="G251" s="1"/>
      <c r="H251" s="1"/>
      <c r="I251" s="1"/>
      <c r="J251" s="1"/>
      <c r="K251" s="1"/>
      <c r="L251" s="1"/>
      <c r="M251" s="1"/>
      <c r="N251" s="1"/>
      <c r="O251" s="1"/>
      <c r="P251" s="1"/>
    </row>
    <row r="252" customFormat="false" ht="15" hidden="false" customHeight="false" outlineLevel="0" collapsed="false">
      <c r="A252" s="1"/>
      <c r="B252" s="1"/>
      <c r="C252" s="1"/>
      <c r="D252" s="1"/>
      <c r="E252" s="1"/>
      <c r="F252" s="1"/>
      <c r="G252" s="1"/>
      <c r="H252" s="1"/>
      <c r="I252" s="1"/>
      <c r="J252" s="1"/>
      <c r="K252" s="1"/>
      <c r="L252" s="1"/>
      <c r="M252" s="1"/>
      <c r="N252" s="1"/>
      <c r="O252" s="1"/>
      <c r="P252" s="1"/>
    </row>
    <row r="253" customFormat="false" ht="15" hidden="false" customHeight="false" outlineLevel="0" collapsed="false">
      <c r="A253" s="1"/>
      <c r="B253" s="2" t="s">
        <v>173</v>
      </c>
      <c r="C253" s="1"/>
      <c r="D253" s="1"/>
      <c r="E253" s="1"/>
      <c r="F253" s="1"/>
      <c r="G253" s="1"/>
      <c r="H253" s="1"/>
      <c r="I253" s="1"/>
      <c r="J253" s="1"/>
      <c r="K253" s="1"/>
      <c r="L253" s="1"/>
      <c r="M253" s="1"/>
      <c r="N253" s="1"/>
      <c r="O253" s="1"/>
      <c r="P253" s="1"/>
    </row>
    <row r="254" customFormat="false" ht="15" hidden="false" customHeight="true" outlineLevel="0" collapsed="false">
      <c r="A254" s="1"/>
      <c r="B254" s="90" t="s">
        <v>174</v>
      </c>
      <c r="C254" s="90"/>
      <c r="D254" s="90"/>
      <c r="E254" s="90"/>
      <c r="F254" s="90"/>
      <c r="G254" s="90"/>
      <c r="H254" s="90"/>
      <c r="I254" s="90"/>
      <c r="J254" s="1"/>
      <c r="K254" s="1"/>
      <c r="L254" s="1"/>
      <c r="M254" s="1"/>
      <c r="N254" s="1"/>
      <c r="O254" s="1"/>
      <c r="P254" s="1"/>
    </row>
    <row r="255" customFormat="false" ht="15" hidden="false" customHeight="false" outlineLevel="0" collapsed="false">
      <c r="A255" s="1"/>
      <c r="B255" s="90"/>
      <c r="C255" s="90"/>
      <c r="D255" s="90"/>
      <c r="E255" s="90"/>
      <c r="F255" s="90"/>
      <c r="G255" s="90"/>
      <c r="H255" s="90"/>
      <c r="I255" s="90"/>
      <c r="J255" s="1"/>
      <c r="K255" s="1"/>
      <c r="L255" s="1"/>
      <c r="M255" s="1"/>
      <c r="N255" s="1"/>
      <c r="O255" s="1"/>
      <c r="P255" s="1"/>
    </row>
    <row r="256" customFormat="false" ht="15" hidden="false" customHeight="true" outlineLevel="0" collapsed="false">
      <c r="A256" s="1"/>
      <c r="B256" s="91" t="s">
        <v>175</v>
      </c>
      <c r="C256" s="91"/>
      <c r="D256" s="91"/>
      <c r="E256" s="91"/>
      <c r="F256" s="91"/>
      <c r="G256" s="1"/>
      <c r="H256" s="1"/>
      <c r="I256" s="1"/>
      <c r="J256" s="1"/>
      <c r="K256" s="1"/>
      <c r="L256" s="1"/>
      <c r="M256" s="1"/>
      <c r="N256" s="1"/>
      <c r="O256" s="1"/>
      <c r="P256" s="1"/>
    </row>
    <row r="257" customFormat="false" ht="15" hidden="false" customHeight="true" outlineLevel="0" collapsed="false">
      <c r="A257" s="1"/>
      <c r="B257" s="91" t="s">
        <v>176</v>
      </c>
      <c r="C257" s="91"/>
      <c r="D257" s="91"/>
      <c r="E257" s="91"/>
      <c r="F257" s="91"/>
      <c r="G257" s="1"/>
      <c r="H257" s="1"/>
      <c r="I257" s="1"/>
      <c r="J257" s="1"/>
      <c r="K257" s="1"/>
      <c r="L257" s="1"/>
      <c r="M257" s="1"/>
      <c r="N257" s="1"/>
      <c r="O257" s="1"/>
      <c r="P257" s="1"/>
    </row>
    <row r="258" customFormat="false" ht="15" hidden="false" customHeight="true" outlineLevel="0" collapsed="false">
      <c r="A258" s="1"/>
      <c r="B258" s="91" t="s">
        <v>177</v>
      </c>
      <c r="C258" s="91"/>
      <c r="D258" s="91"/>
      <c r="E258" s="91"/>
      <c r="F258" s="91"/>
      <c r="G258" s="1"/>
      <c r="H258" s="1"/>
      <c r="I258" s="1"/>
      <c r="J258" s="1"/>
      <c r="K258" s="1"/>
      <c r="L258" s="1"/>
      <c r="M258" s="1"/>
      <c r="N258" s="1"/>
      <c r="O258" s="1"/>
      <c r="P258" s="1"/>
    </row>
    <row r="259" customFormat="false" ht="15" hidden="false" customHeight="false" outlineLevel="0" collapsed="false">
      <c r="A259" s="1"/>
      <c r="B259" s="91"/>
      <c r="C259" s="91"/>
      <c r="D259" s="91"/>
      <c r="E259" s="91"/>
      <c r="F259" s="91"/>
      <c r="G259" s="1"/>
      <c r="H259" s="1"/>
      <c r="I259" s="1"/>
      <c r="J259" s="1"/>
      <c r="K259" s="1"/>
      <c r="L259" s="1"/>
      <c r="M259" s="1"/>
      <c r="N259" s="1"/>
      <c r="O259" s="1"/>
      <c r="P259" s="1"/>
    </row>
    <row r="260" customFormat="false" ht="13.8" hidden="false" customHeight="false" outlineLevel="0" collapsed="false">
      <c r="A260" s="1"/>
      <c r="B260" s="91"/>
      <c r="C260" s="91"/>
      <c r="D260" s="91"/>
      <c r="E260" s="91"/>
      <c r="F260" s="91"/>
      <c r="G260" s="1"/>
      <c r="H260" s="1"/>
      <c r="I260" s="1"/>
      <c r="J260" s="1"/>
      <c r="K260" s="1"/>
      <c r="L260" s="1"/>
      <c r="M260" s="1"/>
      <c r="N260" s="1"/>
      <c r="O260" s="1"/>
      <c r="P260" s="1"/>
    </row>
    <row r="261" customFormat="false" ht="13.8" hidden="false" customHeight="false" outlineLevel="0" collapsed="false">
      <c r="A261" s="1"/>
      <c r="B261" s="2" t="s">
        <v>178</v>
      </c>
      <c r="C261" s="92" t="n">
        <f aca="false">30000+90000+40000</f>
        <v>160000</v>
      </c>
      <c r="D261" s="91"/>
      <c r="E261" s="91"/>
      <c r="F261" s="91"/>
      <c r="G261" s="1"/>
      <c r="H261" s="1"/>
      <c r="I261" s="1"/>
      <c r="J261" s="1"/>
      <c r="K261" s="1"/>
      <c r="L261" s="1"/>
      <c r="M261" s="1"/>
      <c r="N261" s="1"/>
      <c r="O261" s="1"/>
      <c r="P261" s="1"/>
    </row>
    <row r="262" customFormat="false" ht="13.8" hidden="false" customHeight="false" outlineLevel="0" collapsed="false">
      <c r="A262" s="1"/>
      <c r="B262" s="2" t="s">
        <v>179</v>
      </c>
      <c r="C262" s="2" t="n">
        <f aca="false">C261/1440</f>
        <v>111.111111111111</v>
      </c>
      <c r="D262" s="91"/>
      <c r="E262" s="91"/>
      <c r="F262" s="91"/>
      <c r="G262" s="1"/>
      <c r="H262" s="1"/>
      <c r="I262" s="1"/>
      <c r="J262" s="1"/>
      <c r="K262" s="1"/>
      <c r="L262" s="1"/>
      <c r="M262" s="1"/>
      <c r="N262" s="1"/>
      <c r="O262" s="1"/>
      <c r="P262" s="1"/>
    </row>
    <row r="263" customFormat="false" ht="13.8" hidden="false" customHeight="false" outlineLevel="0" collapsed="false">
      <c r="A263" s="1"/>
      <c r="B263" s="2" t="s">
        <v>180</v>
      </c>
      <c r="C263" s="2"/>
      <c r="D263" s="91"/>
      <c r="E263" s="91"/>
      <c r="F263" s="91"/>
      <c r="G263" s="1"/>
      <c r="H263" s="1"/>
      <c r="I263" s="1"/>
      <c r="J263" s="1"/>
      <c r="K263" s="1"/>
      <c r="L263" s="1"/>
      <c r="M263" s="1"/>
      <c r="N263" s="1"/>
      <c r="O263" s="1"/>
      <c r="P263" s="1"/>
    </row>
    <row r="264" customFormat="false" ht="13.8" hidden="false" customHeight="false" outlineLevel="0" collapsed="false">
      <c r="A264" s="1"/>
      <c r="B264" s="91"/>
      <c r="C264" s="91"/>
      <c r="D264" s="91"/>
      <c r="E264" s="91"/>
      <c r="F264" s="91"/>
      <c r="G264" s="1"/>
      <c r="H264" s="1"/>
      <c r="I264" s="1"/>
      <c r="J264" s="1"/>
      <c r="K264" s="1"/>
      <c r="L264" s="1"/>
      <c r="M264" s="1"/>
      <c r="N264" s="1"/>
      <c r="O264" s="1"/>
      <c r="P264" s="1"/>
    </row>
    <row r="265" customFormat="false" ht="13.8" hidden="false" customHeight="false" outlineLevel="0" collapsed="false">
      <c r="A265" s="1"/>
      <c r="B265" s="91"/>
      <c r="C265" s="91"/>
      <c r="D265" s="91"/>
      <c r="E265" s="91"/>
      <c r="F265" s="91"/>
      <c r="G265" s="1"/>
      <c r="H265" s="1"/>
      <c r="I265" s="1"/>
      <c r="J265" s="1"/>
      <c r="K265" s="1"/>
      <c r="L265" s="1"/>
      <c r="M265" s="1"/>
      <c r="N265" s="1"/>
      <c r="O265" s="1"/>
      <c r="P265" s="1"/>
    </row>
    <row r="266" customFormat="false" ht="13.8" hidden="false" customHeight="false" outlineLevel="0" collapsed="false">
      <c r="A266" s="1"/>
      <c r="B266" s="91"/>
      <c r="C266" s="91"/>
      <c r="D266" s="91"/>
      <c r="E266" s="91"/>
      <c r="F266" s="91"/>
      <c r="G266" s="1"/>
      <c r="H266" s="1"/>
      <c r="I266" s="1"/>
      <c r="J266" s="1"/>
      <c r="K266" s="1"/>
      <c r="L266" s="1"/>
      <c r="M266" s="1"/>
      <c r="N266" s="1"/>
      <c r="O266" s="1"/>
      <c r="P266" s="1"/>
    </row>
    <row r="267" customFormat="false" ht="13.8" hidden="false" customHeight="false" outlineLevel="0" collapsed="false">
      <c r="A267" s="1"/>
      <c r="B267" s="91"/>
      <c r="C267" s="91"/>
      <c r="D267" s="91"/>
      <c r="E267" s="91"/>
      <c r="F267" s="91"/>
      <c r="G267" s="1"/>
      <c r="H267" s="1"/>
      <c r="I267" s="1"/>
      <c r="J267" s="1"/>
      <c r="K267" s="1"/>
      <c r="L267" s="1"/>
      <c r="M267" s="1"/>
      <c r="N267" s="1"/>
      <c r="O267" s="1"/>
      <c r="P267" s="1"/>
    </row>
    <row r="268" customFormat="false" ht="13.8" hidden="false" customHeight="false" outlineLevel="0" collapsed="false">
      <c r="A268" s="1"/>
      <c r="B268" s="91"/>
      <c r="C268" s="91"/>
      <c r="D268" s="91"/>
      <c r="E268" s="91"/>
      <c r="F268" s="91"/>
      <c r="G268" s="1"/>
      <c r="H268" s="1"/>
      <c r="I268" s="1"/>
      <c r="J268" s="1"/>
      <c r="K268" s="1"/>
      <c r="L268" s="1"/>
      <c r="M268" s="1"/>
      <c r="N268" s="1"/>
      <c r="O268" s="1"/>
      <c r="P268" s="1"/>
    </row>
    <row r="269" customFormat="false" ht="13.8" hidden="false" customHeight="false" outlineLevel="0" collapsed="false">
      <c r="A269" s="1"/>
      <c r="B269" s="91"/>
      <c r="C269" s="91"/>
      <c r="D269" s="91"/>
      <c r="E269" s="91"/>
      <c r="F269" s="91"/>
      <c r="G269" s="1"/>
      <c r="H269" s="1"/>
      <c r="I269" s="1"/>
      <c r="J269" s="1"/>
      <c r="K269" s="1"/>
      <c r="L269" s="1"/>
      <c r="M269" s="1"/>
      <c r="N269" s="1"/>
      <c r="O269" s="1"/>
      <c r="P269" s="1"/>
    </row>
    <row r="270" customFormat="false" ht="13.8" hidden="false" customHeight="false" outlineLevel="0" collapsed="false">
      <c r="A270" s="1"/>
      <c r="B270" s="91"/>
      <c r="C270" s="91"/>
      <c r="D270" s="91"/>
      <c r="E270" s="91"/>
      <c r="F270" s="91"/>
      <c r="G270" s="1"/>
      <c r="H270" s="1"/>
      <c r="I270" s="1"/>
      <c r="J270" s="1"/>
      <c r="K270" s="1"/>
      <c r="L270" s="1"/>
      <c r="M270" s="1"/>
      <c r="N270" s="1"/>
      <c r="O270" s="1"/>
      <c r="P270" s="1"/>
    </row>
    <row r="271" customFormat="false" ht="15" hidden="false" customHeight="true" outlineLevel="0" collapsed="false">
      <c r="A271" s="1"/>
      <c r="B271" s="93" t="s">
        <v>181</v>
      </c>
      <c r="C271" s="93"/>
      <c r="D271" s="93"/>
      <c r="E271" s="93"/>
      <c r="F271" s="93"/>
      <c r="G271" s="1"/>
      <c r="H271" s="1"/>
      <c r="I271" s="1"/>
      <c r="J271" s="1"/>
      <c r="K271" s="1"/>
      <c r="L271" s="1"/>
      <c r="M271" s="1"/>
      <c r="N271" s="1"/>
      <c r="O271" s="1"/>
      <c r="P271" s="1"/>
    </row>
    <row r="272" customFormat="false" ht="15" hidden="false" customHeight="true" outlineLevel="0" collapsed="false">
      <c r="A272" s="1"/>
      <c r="B272" s="94" t="s">
        <v>182</v>
      </c>
      <c r="C272" s="94"/>
      <c r="D272" s="94"/>
      <c r="E272" s="94"/>
      <c r="F272" s="94"/>
      <c r="G272" s="94"/>
      <c r="H272" s="94"/>
      <c r="I272" s="1"/>
      <c r="J272" s="1"/>
      <c r="K272" s="1"/>
      <c r="L272" s="1"/>
      <c r="M272" s="1"/>
      <c r="N272" s="1"/>
      <c r="O272" s="1"/>
      <c r="P272" s="1"/>
    </row>
    <row r="273" customFormat="false" ht="15" hidden="false" customHeight="false" outlineLevel="0" collapsed="false">
      <c r="A273" s="1"/>
      <c r="B273" s="94"/>
      <c r="C273" s="94"/>
      <c r="D273" s="94"/>
      <c r="E273" s="94"/>
      <c r="F273" s="94"/>
      <c r="G273" s="94"/>
      <c r="H273" s="94"/>
      <c r="I273" s="1"/>
      <c r="J273" s="1"/>
      <c r="K273" s="1"/>
      <c r="L273" s="1"/>
      <c r="M273" s="1"/>
      <c r="N273" s="1"/>
      <c r="O273" s="1"/>
      <c r="P273" s="1"/>
    </row>
    <row r="274" customFormat="false" ht="15" hidden="false" customHeight="false" outlineLevel="0" collapsed="false">
      <c r="A274" s="1"/>
      <c r="B274" s="94"/>
      <c r="C274" s="94"/>
      <c r="D274" s="94"/>
      <c r="E274" s="94"/>
      <c r="F274" s="94"/>
      <c r="G274" s="94"/>
      <c r="H274" s="94"/>
      <c r="I274" s="1"/>
      <c r="J274" s="1"/>
      <c r="K274" s="1"/>
      <c r="L274" s="1"/>
      <c r="M274" s="1"/>
      <c r="N274" s="1"/>
      <c r="O274" s="1"/>
      <c r="P274" s="1"/>
    </row>
    <row r="275" customFormat="false" ht="15" hidden="false" customHeight="false" outlineLevel="0" collapsed="false">
      <c r="A275" s="1"/>
      <c r="B275" s="95"/>
      <c r="C275" s="1"/>
      <c r="D275" s="1"/>
      <c r="E275" s="1"/>
      <c r="F275" s="1"/>
      <c r="G275" s="1"/>
      <c r="H275" s="1"/>
      <c r="I275" s="1"/>
      <c r="J275" s="1"/>
      <c r="K275" s="1"/>
      <c r="L275" s="1"/>
      <c r="M275" s="1"/>
      <c r="N275" s="1"/>
      <c r="O275" s="1"/>
      <c r="P275" s="1"/>
    </row>
    <row r="276" customFormat="false" ht="13.8" hidden="false" customHeight="false" outlineLevel="0" collapsed="false">
      <c r="A276" s="1"/>
      <c r="B276" s="1"/>
      <c r="C276" s="1"/>
      <c r="D276" s="1"/>
      <c r="E276" s="1"/>
      <c r="F276" s="1"/>
      <c r="G276" s="1"/>
      <c r="H276" s="1"/>
      <c r="I276" s="1"/>
      <c r="J276" s="1"/>
      <c r="K276" s="1"/>
      <c r="L276" s="1"/>
      <c r="M276" s="1"/>
      <c r="N276" s="1"/>
      <c r="O276" s="1"/>
      <c r="P276" s="1"/>
    </row>
    <row r="277" customFormat="false" ht="13.8" hidden="false" customHeight="false" outlineLevel="0" collapsed="false">
      <c r="A277" s="1"/>
      <c r="B277" s="1"/>
      <c r="C277" s="1"/>
      <c r="D277" s="1"/>
      <c r="E277" s="1"/>
      <c r="F277" s="1"/>
      <c r="G277" s="1"/>
      <c r="H277" s="1"/>
      <c r="I277" s="1"/>
      <c r="J277" s="1"/>
      <c r="K277" s="1"/>
      <c r="L277" s="1"/>
      <c r="M277" s="1"/>
      <c r="N277" s="1"/>
      <c r="O277" s="1"/>
      <c r="P277" s="1"/>
    </row>
    <row r="278" customFormat="false" ht="15" hidden="false" customHeight="false" outlineLevel="0" collapsed="false">
      <c r="A278" s="1"/>
      <c r="B278" s="96" t="s">
        <v>183</v>
      </c>
      <c r="C278" s="1"/>
      <c r="D278" s="1"/>
      <c r="E278" s="1"/>
      <c r="F278" s="1"/>
      <c r="G278" s="1"/>
      <c r="H278" s="1"/>
      <c r="I278" s="1"/>
      <c r="J278" s="1"/>
      <c r="K278" s="1"/>
      <c r="L278" s="1"/>
      <c r="M278" s="1"/>
      <c r="N278" s="1"/>
      <c r="O278" s="1"/>
      <c r="P278" s="1"/>
    </row>
    <row r="279" customFormat="false" ht="13.8" hidden="false" customHeight="false" outlineLevel="0" collapsed="false">
      <c r="A279" s="1"/>
      <c r="B279" s="2" t="s">
        <v>184</v>
      </c>
      <c r="C279" s="1"/>
      <c r="D279" s="1"/>
      <c r="E279" s="1"/>
      <c r="F279" s="1"/>
      <c r="G279" s="1"/>
      <c r="H279" s="1"/>
      <c r="I279" s="1"/>
      <c r="J279" s="1"/>
      <c r="K279" s="1"/>
      <c r="L279" s="1"/>
      <c r="M279" s="1"/>
      <c r="N279" s="1"/>
      <c r="O279" s="1"/>
      <c r="P279" s="1"/>
    </row>
    <row r="280" customFormat="false" ht="13.8" hidden="false" customHeight="false" outlineLevel="0" collapsed="false">
      <c r="A280" s="1"/>
      <c r="B280" s="1"/>
      <c r="C280" s="1"/>
      <c r="D280" s="1"/>
      <c r="E280" s="1"/>
      <c r="F280" s="1"/>
      <c r="G280" s="1"/>
      <c r="H280" s="1"/>
      <c r="I280" s="1"/>
      <c r="J280" s="1"/>
      <c r="K280" s="1"/>
      <c r="L280" s="1"/>
      <c r="M280" s="1"/>
      <c r="N280" s="1"/>
      <c r="O280" s="1"/>
      <c r="P280" s="1"/>
    </row>
    <row r="281" customFormat="false" ht="13.8" hidden="false" customHeight="false" outlineLevel="0" collapsed="false">
      <c r="A281" s="1"/>
      <c r="B281" s="1"/>
      <c r="C281" s="1"/>
      <c r="D281" s="1"/>
      <c r="E281" s="8" t="n">
        <f aca="false">+SUM(E283:E289)</f>
        <v>4000</v>
      </c>
      <c r="F281" s="8" t="n">
        <f aca="false">+SUM(F283:F289)</f>
        <v>4000</v>
      </c>
      <c r="G281" s="1"/>
      <c r="H281" s="1"/>
      <c r="I281" s="1"/>
      <c r="J281" s="1"/>
      <c r="K281" s="1"/>
      <c r="L281" s="1"/>
      <c r="M281" s="1"/>
      <c r="N281" s="1"/>
      <c r="O281" s="1"/>
      <c r="P281" s="1"/>
    </row>
    <row r="282" customFormat="false" ht="13.8" hidden="false" customHeight="false" outlineLevel="0" collapsed="false">
      <c r="A282" s="1"/>
      <c r="B282" s="9" t="s">
        <v>13</v>
      </c>
      <c r="C282" s="10" t="s">
        <v>14</v>
      </c>
      <c r="D282" s="10" t="s">
        <v>1</v>
      </c>
      <c r="E282" s="10" t="s">
        <v>15</v>
      </c>
      <c r="F282" s="11" t="s">
        <v>16</v>
      </c>
      <c r="G282" s="1"/>
      <c r="H282" s="1"/>
      <c r="I282" s="1"/>
      <c r="J282" s="1"/>
      <c r="K282" s="1"/>
      <c r="L282" s="1"/>
      <c r="M282" s="1"/>
      <c r="N282" s="1"/>
      <c r="O282" s="1"/>
      <c r="P282" s="1"/>
    </row>
    <row r="283" customFormat="false" ht="13.8" hidden="false" customHeight="false" outlineLevel="0" collapsed="false">
      <c r="A283" s="1"/>
      <c r="B283" s="37" t="s">
        <v>185</v>
      </c>
      <c r="C283" s="88" t="n">
        <v>693</v>
      </c>
      <c r="D283" s="88" t="s">
        <v>186</v>
      </c>
      <c r="E283" s="15" t="n">
        <v>4000</v>
      </c>
      <c r="F283" s="16"/>
      <c r="G283" s="1"/>
      <c r="H283" s="1"/>
      <c r="I283" s="1"/>
      <c r="J283" s="1"/>
      <c r="K283" s="1"/>
      <c r="L283" s="1"/>
      <c r="M283" s="1"/>
      <c r="N283" s="1"/>
      <c r="O283" s="1"/>
      <c r="P283" s="1"/>
    </row>
    <row r="284" customFormat="false" ht="13.8" hidden="false" customHeight="false" outlineLevel="0" collapsed="false">
      <c r="A284" s="1"/>
      <c r="B284" s="53"/>
      <c r="C284" s="89" t="n">
        <v>390</v>
      </c>
      <c r="D284" s="89" t="s">
        <v>187</v>
      </c>
      <c r="E284" s="83"/>
      <c r="F284" s="84" t="n">
        <f aca="false">E283</f>
        <v>4000</v>
      </c>
      <c r="G284" s="1"/>
      <c r="H284" s="1"/>
      <c r="I284" s="1"/>
      <c r="J284" s="1"/>
      <c r="K284" s="1"/>
      <c r="L284" s="1"/>
      <c r="M284" s="1"/>
      <c r="N284" s="1"/>
      <c r="O284" s="1"/>
      <c r="P284" s="1"/>
    </row>
    <row r="285" customFormat="false" ht="13.8" hidden="false" customHeight="false" outlineLevel="0" collapsed="false">
      <c r="A285" s="1"/>
      <c r="B285" s="1"/>
      <c r="C285" s="1"/>
      <c r="D285" s="1"/>
      <c r="E285" s="1"/>
      <c r="F285" s="1"/>
      <c r="G285" s="1"/>
      <c r="H285" s="1"/>
      <c r="I285" s="1"/>
      <c r="J285" s="1"/>
      <c r="K285" s="1"/>
      <c r="L285" s="1"/>
      <c r="M285" s="1"/>
      <c r="N285" s="1"/>
      <c r="O285" s="1"/>
      <c r="P285" s="1"/>
    </row>
    <row r="286" customFormat="false" ht="13.8" hidden="false" customHeight="false" outlineLevel="0" collapsed="false">
      <c r="A286" s="1"/>
      <c r="B286" s="1"/>
      <c r="C286" s="1"/>
      <c r="D286" s="1"/>
      <c r="E286" s="1"/>
      <c r="F286" s="1"/>
      <c r="G286" s="1"/>
      <c r="H286" s="1"/>
      <c r="I286" s="1"/>
      <c r="J286" s="1"/>
      <c r="K286" s="1"/>
      <c r="L286" s="1"/>
      <c r="M286" s="1"/>
      <c r="N286" s="1"/>
      <c r="O286" s="1"/>
      <c r="P286" s="1"/>
    </row>
    <row r="287" customFormat="false" ht="13.8" hidden="false" customHeight="false" outlineLevel="0" collapsed="false">
      <c r="A287" s="1"/>
      <c r="B287" s="1"/>
      <c r="C287" s="1"/>
      <c r="D287" s="1"/>
      <c r="E287" s="1"/>
      <c r="F287" s="1"/>
      <c r="G287" s="1"/>
      <c r="H287" s="1"/>
      <c r="I287" s="1"/>
      <c r="J287" s="1"/>
      <c r="K287" s="1"/>
      <c r="L287" s="1"/>
      <c r="M287" s="1"/>
      <c r="N287" s="1"/>
      <c r="O287" s="1"/>
      <c r="P287" s="1"/>
    </row>
    <row r="288" customFormat="false" ht="13.8" hidden="false" customHeight="false" outlineLevel="0" collapsed="false">
      <c r="A288" s="1"/>
      <c r="B288" s="1"/>
      <c r="C288" s="1"/>
      <c r="D288" s="1"/>
      <c r="E288" s="1"/>
      <c r="F288" s="1"/>
      <c r="G288" s="1"/>
      <c r="H288" s="1"/>
      <c r="I288" s="1"/>
      <c r="J288" s="1"/>
      <c r="K288" s="1"/>
      <c r="L288" s="1"/>
      <c r="M288" s="1"/>
      <c r="N288" s="1"/>
      <c r="O288" s="1"/>
      <c r="P288" s="1"/>
    </row>
    <row r="289" customFormat="false" ht="13.8" hidden="false" customHeight="false" outlineLevel="0" collapsed="false">
      <c r="A289" s="1"/>
      <c r="B289" s="1"/>
      <c r="C289" s="1"/>
      <c r="D289" s="1"/>
      <c r="E289" s="1"/>
      <c r="F289" s="1"/>
      <c r="G289" s="1"/>
      <c r="H289" s="1"/>
      <c r="I289" s="1"/>
      <c r="J289" s="1"/>
      <c r="K289" s="1"/>
      <c r="L289" s="1"/>
      <c r="M289" s="1"/>
      <c r="N289" s="1"/>
      <c r="O289" s="1"/>
      <c r="P289" s="1"/>
    </row>
    <row r="290" customFormat="false" ht="13.8" hidden="false" customHeight="false" outlineLevel="0" collapsed="false">
      <c r="A290" s="1"/>
      <c r="B290" s="1"/>
      <c r="C290" s="1"/>
      <c r="D290" s="1"/>
      <c r="E290" s="1"/>
      <c r="F290" s="1"/>
      <c r="G290" s="1"/>
      <c r="H290" s="1"/>
      <c r="I290" s="1"/>
      <c r="J290" s="1"/>
      <c r="K290" s="1"/>
      <c r="L290" s="1"/>
      <c r="M290" s="1"/>
      <c r="N290" s="1"/>
      <c r="O290" s="1"/>
      <c r="P290" s="1"/>
    </row>
    <row r="291" customFormat="false" ht="15" hidden="false" customHeight="false" outlineLevel="0" collapsed="false">
      <c r="A291" s="1"/>
      <c r="B291" s="1"/>
      <c r="C291" s="1"/>
      <c r="D291" s="1"/>
      <c r="E291" s="1"/>
      <c r="F291" s="1"/>
      <c r="G291" s="1"/>
      <c r="H291" s="1"/>
      <c r="I291" s="1"/>
      <c r="J291" s="1"/>
      <c r="K291" s="1"/>
      <c r="L291" s="1"/>
      <c r="M291" s="1"/>
      <c r="N291" s="1"/>
      <c r="O291" s="1"/>
      <c r="P291" s="1"/>
    </row>
    <row r="292" customFormat="false" ht="15" hidden="false" customHeight="false" outlineLevel="0" collapsed="false">
      <c r="A292" s="1"/>
      <c r="B292" s="1"/>
      <c r="C292" s="1"/>
      <c r="D292" s="1"/>
      <c r="E292" s="1"/>
      <c r="F292" s="1"/>
      <c r="G292" s="1"/>
      <c r="H292" s="1"/>
      <c r="I292" s="1"/>
      <c r="J292" s="1"/>
      <c r="K292" s="1"/>
      <c r="L292" s="1"/>
      <c r="M292" s="1"/>
      <c r="N292" s="1"/>
      <c r="O292" s="1"/>
      <c r="P292" s="1"/>
    </row>
    <row r="293" customFormat="false" ht="15" hidden="false" customHeight="false" outlineLevel="0" collapsed="false">
      <c r="A293" s="1"/>
      <c r="B293" s="2" t="s">
        <v>188</v>
      </c>
      <c r="C293" s="1"/>
      <c r="D293" s="1"/>
      <c r="E293" s="1"/>
      <c r="F293" s="1"/>
      <c r="G293" s="1"/>
      <c r="H293" s="1"/>
      <c r="I293" s="1"/>
      <c r="J293" s="1"/>
      <c r="K293" s="1"/>
      <c r="L293" s="1"/>
      <c r="M293" s="1"/>
      <c r="N293" s="1"/>
      <c r="O293" s="1"/>
      <c r="P293" s="1"/>
    </row>
    <row r="294" customFormat="false" ht="15" hidden="false" customHeight="true" outlineLevel="0" collapsed="false">
      <c r="A294" s="1"/>
      <c r="B294" s="94" t="s">
        <v>189</v>
      </c>
      <c r="C294" s="94"/>
      <c r="D294" s="94"/>
      <c r="E294" s="94"/>
      <c r="F294" s="94"/>
      <c r="G294" s="1"/>
      <c r="H294" s="1"/>
      <c r="I294" s="1"/>
      <c r="J294" s="1"/>
      <c r="K294" s="1"/>
      <c r="L294" s="1"/>
      <c r="M294" s="1"/>
      <c r="N294" s="1"/>
      <c r="O294" s="1"/>
      <c r="P294" s="1"/>
    </row>
    <row r="295" customFormat="false" ht="15" hidden="false" customHeight="true" outlineLevel="0" collapsed="false">
      <c r="A295" s="1"/>
      <c r="B295" s="7" t="s">
        <v>190</v>
      </c>
      <c r="C295" s="7"/>
      <c r="D295" s="7"/>
      <c r="E295" s="7"/>
      <c r="F295" s="7"/>
      <c r="G295" s="7"/>
      <c r="H295" s="7"/>
      <c r="I295" s="7"/>
      <c r="J295" s="1"/>
      <c r="K295" s="1"/>
      <c r="L295" s="1"/>
      <c r="M295" s="1"/>
      <c r="N295" s="1"/>
      <c r="O295" s="1"/>
      <c r="P295" s="1"/>
    </row>
    <row r="296" customFormat="false" ht="15" hidden="false" customHeight="false" outlineLevel="0" collapsed="false">
      <c r="A296" s="1"/>
      <c r="B296" s="7"/>
      <c r="C296" s="7"/>
      <c r="D296" s="7"/>
      <c r="E296" s="7"/>
      <c r="F296" s="7"/>
      <c r="G296" s="7"/>
      <c r="H296" s="7"/>
      <c r="I296" s="7"/>
      <c r="J296" s="1"/>
      <c r="K296" s="1"/>
      <c r="L296" s="1"/>
      <c r="M296" s="1"/>
      <c r="N296" s="1"/>
      <c r="O296" s="1"/>
      <c r="P296" s="1"/>
    </row>
    <row r="297" customFormat="false" ht="15" hidden="false" customHeight="false" outlineLevel="0" collapsed="false">
      <c r="A297" s="1"/>
      <c r="B297" s="7"/>
      <c r="C297" s="7"/>
      <c r="D297" s="7"/>
      <c r="E297" s="7"/>
      <c r="F297" s="7"/>
      <c r="G297" s="7"/>
      <c r="H297" s="7"/>
      <c r="I297" s="7"/>
      <c r="J297" s="1"/>
      <c r="K297" s="1"/>
      <c r="L297" s="1"/>
      <c r="M297" s="1"/>
      <c r="N297" s="1"/>
      <c r="O297" s="1"/>
      <c r="P297" s="1"/>
    </row>
    <row r="298" customFormat="false" ht="15" hidden="false" customHeight="false" outlineLevel="0" collapsed="false">
      <c r="A298" s="1"/>
      <c r="B298" s="7"/>
      <c r="C298" s="7"/>
      <c r="D298" s="7"/>
      <c r="E298" s="7"/>
      <c r="F298" s="7"/>
      <c r="G298" s="7"/>
      <c r="H298" s="7"/>
      <c r="I298" s="7"/>
      <c r="J298" s="1"/>
      <c r="K298" s="1"/>
      <c r="L298" s="1"/>
      <c r="M298" s="1"/>
      <c r="N298" s="1"/>
      <c r="O298" s="1"/>
      <c r="P298" s="1"/>
    </row>
    <row r="299" customFormat="false" ht="15" hidden="false" customHeight="false" outlineLevel="0" collapsed="false">
      <c r="A299" s="1"/>
      <c r="B299" s="7"/>
      <c r="C299" s="7"/>
      <c r="D299" s="7"/>
      <c r="E299" s="7"/>
      <c r="F299" s="7"/>
      <c r="G299" s="7"/>
      <c r="H299" s="7"/>
      <c r="I299" s="7"/>
      <c r="J299" s="1"/>
      <c r="K299" s="1"/>
      <c r="L299" s="1"/>
      <c r="M299" s="1"/>
      <c r="N299" s="1"/>
      <c r="O299" s="1"/>
      <c r="P299" s="1"/>
    </row>
    <row r="300" customFormat="false" ht="15" hidden="false" customHeight="false" outlineLevel="0" collapsed="false">
      <c r="A300" s="1"/>
      <c r="B300" s="1" t="s">
        <v>191</v>
      </c>
      <c r="C300" s="1"/>
      <c r="D300" s="1"/>
      <c r="E300" s="1"/>
      <c r="F300" s="1"/>
      <c r="G300" s="1"/>
      <c r="H300" s="1"/>
      <c r="I300" s="1"/>
      <c r="J300" s="1"/>
      <c r="K300" s="1"/>
      <c r="L300" s="1"/>
      <c r="M300" s="1"/>
      <c r="N300" s="1"/>
      <c r="O300" s="1"/>
      <c r="P300" s="1"/>
    </row>
    <row r="301" customFormat="false" ht="13.8" hidden="false" customHeight="false" outlineLevel="0" collapsed="false">
      <c r="A301" s="1"/>
      <c r="B301" s="1"/>
      <c r="C301" s="1"/>
      <c r="D301" s="1"/>
      <c r="E301" s="1"/>
      <c r="F301" s="1"/>
      <c r="G301" s="1"/>
      <c r="H301" s="1"/>
      <c r="I301" s="1"/>
      <c r="J301" s="1"/>
      <c r="K301" s="1"/>
      <c r="L301" s="1"/>
      <c r="M301" s="1"/>
      <c r="N301" s="1"/>
      <c r="O301" s="1"/>
      <c r="P301" s="1"/>
    </row>
    <row r="302" customFormat="false" ht="13.8" hidden="false" customHeight="false" outlineLevel="0" collapsed="false">
      <c r="A302" s="1"/>
      <c r="B302" s="1"/>
      <c r="C302" s="1"/>
      <c r="D302" s="1"/>
      <c r="E302" s="1"/>
      <c r="F302" s="1"/>
      <c r="G302" s="1"/>
      <c r="H302" s="1"/>
      <c r="I302" s="1"/>
      <c r="J302" s="1"/>
      <c r="K302" s="1"/>
      <c r="L302" s="1"/>
      <c r="M302" s="1"/>
      <c r="N302" s="1"/>
      <c r="O302" s="1"/>
      <c r="P302" s="1"/>
    </row>
    <row r="303" customFormat="false" ht="13.8" hidden="false" customHeight="false" outlineLevel="0" collapsed="false">
      <c r="A303" s="1"/>
      <c r="B303" s="1"/>
      <c r="C303" s="1"/>
      <c r="D303" s="1"/>
      <c r="E303" s="8" t="n">
        <f aca="false">+SUM(E305:E311)</f>
        <v>385600</v>
      </c>
      <c r="F303" s="8" t="n">
        <f aca="false">+SUM(F305:F311)</f>
        <v>212900</v>
      </c>
      <c r="G303" s="1"/>
      <c r="H303" s="1"/>
      <c r="I303" s="1"/>
      <c r="J303" s="1" t="s">
        <v>94</v>
      </c>
      <c r="K303" s="1"/>
      <c r="L303" s="1"/>
      <c r="M303" s="1"/>
      <c r="N303" s="1"/>
      <c r="O303" s="1"/>
      <c r="P303" s="1"/>
    </row>
    <row r="304" customFormat="false" ht="13.8" hidden="false" customHeight="false" outlineLevel="0" collapsed="false">
      <c r="A304" s="1" t="n">
        <v>1</v>
      </c>
      <c r="B304" s="9" t="s">
        <v>13</v>
      </c>
      <c r="C304" s="10" t="s">
        <v>14</v>
      </c>
      <c r="D304" s="10" t="s">
        <v>1</v>
      </c>
      <c r="E304" s="10" t="s">
        <v>15</v>
      </c>
      <c r="F304" s="11" t="s">
        <v>16</v>
      </c>
      <c r="G304" s="1"/>
      <c r="H304" s="1"/>
      <c r="I304" s="1"/>
      <c r="J304" s="1"/>
      <c r="K304" s="2" t="s">
        <v>192</v>
      </c>
      <c r="L304" s="2" t="s">
        <v>193</v>
      </c>
      <c r="M304" s="2"/>
      <c r="N304" s="2"/>
      <c r="O304" s="1"/>
      <c r="P304" s="1"/>
    </row>
    <row r="305" customFormat="false" ht="13.8" hidden="false" customHeight="false" outlineLevel="0" collapsed="false">
      <c r="A305" s="1" t="s">
        <v>194</v>
      </c>
      <c r="B305" s="97" t="s">
        <v>195</v>
      </c>
      <c r="C305" s="39" t="n">
        <v>600</v>
      </c>
      <c r="D305" s="39" t="s">
        <v>19</v>
      </c>
      <c r="E305" s="39" t="n">
        <f aca="false">3000*14-2100+300</f>
        <v>40200</v>
      </c>
      <c r="F305" s="98"/>
      <c r="G305" s="1"/>
      <c r="H305" s="1"/>
      <c r="I305" s="1" t="s">
        <v>88</v>
      </c>
      <c r="J305" s="1"/>
      <c r="K305" s="8" t="n">
        <v>5000</v>
      </c>
      <c r="L305" s="40" t="n">
        <v>12</v>
      </c>
      <c r="M305" s="8"/>
      <c r="N305" s="8"/>
      <c r="O305" s="1"/>
      <c r="P305" s="1"/>
    </row>
    <row r="306" customFormat="false" ht="13.8" hidden="false" customHeight="false" outlineLevel="0" collapsed="false">
      <c r="A306" s="1" t="s">
        <v>196</v>
      </c>
      <c r="B306" s="99"/>
      <c r="C306" s="100" t="n">
        <v>572</v>
      </c>
      <c r="D306" s="100" t="s">
        <v>24</v>
      </c>
      <c r="E306" s="100"/>
      <c r="F306" s="101" t="n">
        <f aca="false">E305</f>
        <v>40200</v>
      </c>
      <c r="G306" s="1"/>
      <c r="H306" s="1"/>
      <c r="I306" s="1" t="s">
        <v>197</v>
      </c>
      <c r="J306" s="1"/>
      <c r="K306" s="8" t="n">
        <v>3000</v>
      </c>
      <c r="L306" s="40" t="n">
        <v>13.4</v>
      </c>
      <c r="M306" s="8"/>
      <c r="N306" s="8"/>
      <c r="O306" s="1"/>
      <c r="P306" s="1"/>
    </row>
    <row r="307" customFormat="false" ht="13.8" hidden="false" customHeight="false" outlineLevel="0" collapsed="false">
      <c r="A307" s="1"/>
      <c r="B307" s="1"/>
      <c r="C307" s="1"/>
      <c r="D307" s="1"/>
      <c r="E307" s="1"/>
      <c r="F307" s="1"/>
      <c r="G307" s="1"/>
      <c r="H307" s="1"/>
      <c r="I307" s="1" t="s">
        <v>9</v>
      </c>
      <c r="J307" s="1"/>
      <c r="K307" s="8" t="n">
        <v>6000</v>
      </c>
      <c r="L307" s="40" t="n">
        <f aca="false">20*0.95</f>
        <v>19</v>
      </c>
      <c r="M307" s="8"/>
      <c r="N307" s="8"/>
      <c r="O307" s="1"/>
      <c r="P307" s="1"/>
    </row>
    <row r="308" customFormat="false" ht="13.8" hidden="false" customHeight="false" outlineLevel="0" collapsed="false">
      <c r="A308" s="1"/>
      <c r="B308" s="1"/>
      <c r="C308" s="1"/>
      <c r="D308" s="1"/>
      <c r="E308" s="1"/>
      <c r="F308" s="1"/>
      <c r="G308" s="1"/>
      <c r="H308" s="1"/>
      <c r="I308" s="1" t="s">
        <v>197</v>
      </c>
      <c r="J308" s="1"/>
      <c r="K308" s="8" t="n">
        <v>2000</v>
      </c>
      <c r="L308" s="40" t="n">
        <f aca="false">15*0.9</f>
        <v>13.5</v>
      </c>
      <c r="M308" s="8"/>
      <c r="N308" s="8"/>
      <c r="O308" s="1"/>
      <c r="P308" s="1"/>
    </row>
    <row r="309" customFormat="false" ht="13.8" hidden="false" customHeight="false" outlineLevel="0" collapsed="false">
      <c r="A309" s="1"/>
      <c r="B309" s="1"/>
      <c r="C309" s="1"/>
      <c r="D309" s="1"/>
      <c r="E309" s="8" t="n">
        <f aca="false">+SUM(E311:E317)</f>
        <v>231400</v>
      </c>
      <c r="F309" s="8" t="n">
        <f aca="false">+SUM(F311:F317)</f>
        <v>172700</v>
      </c>
      <c r="G309" s="1"/>
      <c r="H309" s="1"/>
      <c r="I309" s="1" t="s">
        <v>9</v>
      </c>
      <c r="J309" s="1"/>
      <c r="K309" s="8" t="n">
        <v>1000</v>
      </c>
      <c r="L309" s="40" t="n">
        <v>25</v>
      </c>
      <c r="M309" s="8"/>
      <c r="N309" s="8"/>
      <c r="O309" s="1"/>
      <c r="P309" s="1"/>
    </row>
    <row r="310" customFormat="false" ht="13.8" hidden="false" customHeight="false" outlineLevel="0" collapsed="false">
      <c r="A310" s="1" t="n">
        <v>2</v>
      </c>
      <c r="B310" s="9" t="s">
        <v>13</v>
      </c>
      <c r="C310" s="10" t="s">
        <v>14</v>
      </c>
      <c r="D310" s="10" t="s">
        <v>1</v>
      </c>
      <c r="E310" s="10" t="s">
        <v>15</v>
      </c>
      <c r="F310" s="11" t="s">
        <v>16</v>
      </c>
      <c r="G310" s="1"/>
      <c r="H310" s="1"/>
      <c r="I310" s="1"/>
      <c r="J310" s="1"/>
      <c r="K310" s="102" t="n">
        <f aca="false">K305+K306-K307+K308-K309</f>
        <v>3000</v>
      </c>
      <c r="L310" s="8"/>
      <c r="M310" s="8"/>
      <c r="N310" s="8"/>
      <c r="O310" s="1"/>
      <c r="P310" s="1"/>
    </row>
    <row r="311" customFormat="false" ht="13.8" hidden="false" customHeight="false" outlineLevel="0" collapsed="false">
      <c r="A311" s="1" t="s">
        <v>194</v>
      </c>
      <c r="B311" s="97" t="s">
        <v>198</v>
      </c>
      <c r="C311" s="39" t="n">
        <v>430</v>
      </c>
      <c r="D311" s="39" t="s">
        <v>58</v>
      </c>
      <c r="E311" s="103" t="n">
        <f aca="false">K307*L307</f>
        <v>114000</v>
      </c>
      <c r="F311" s="104"/>
      <c r="G311" s="1"/>
      <c r="H311" s="1"/>
      <c r="I311" s="1"/>
      <c r="J311" s="1"/>
      <c r="K311" s="8"/>
      <c r="L311" s="8"/>
      <c r="M311" s="8"/>
      <c r="N311" s="8"/>
      <c r="O311" s="1"/>
      <c r="P311" s="1"/>
    </row>
    <row r="312" customFormat="false" ht="13.8" hidden="false" customHeight="false" outlineLevel="0" collapsed="false">
      <c r="A312" s="1" t="s">
        <v>196</v>
      </c>
      <c r="B312" s="99"/>
      <c r="C312" s="100" t="n">
        <v>700</v>
      </c>
      <c r="D312" s="100" t="s">
        <v>61</v>
      </c>
      <c r="E312" s="105"/>
      <c r="F312" s="106" t="n">
        <f aca="false">E311</f>
        <v>114000</v>
      </c>
      <c r="G312" s="1"/>
      <c r="H312" s="1"/>
      <c r="I312" s="1" t="s">
        <v>94</v>
      </c>
      <c r="J312" s="1"/>
      <c r="K312" s="1"/>
      <c r="L312" s="8"/>
      <c r="M312" s="8"/>
      <c r="N312" s="8"/>
      <c r="O312" s="1"/>
      <c r="P312" s="1"/>
    </row>
    <row r="313" customFormat="false" ht="13.8" hidden="false" customHeight="false" outlineLevel="0" collapsed="false">
      <c r="A313" s="1"/>
      <c r="B313" s="1"/>
      <c r="C313" s="1"/>
      <c r="D313" s="1"/>
      <c r="E313" s="8"/>
      <c r="F313" s="8"/>
      <c r="G313" s="1"/>
      <c r="H313" s="1"/>
      <c r="I313" s="1"/>
      <c r="J313" s="107" t="n">
        <v>12</v>
      </c>
      <c r="K313" s="107" t="n">
        <v>13.4</v>
      </c>
      <c r="L313" s="107" t="n">
        <v>13.5</v>
      </c>
      <c r="M313" s="107" t="s">
        <v>37</v>
      </c>
      <c r="N313" s="107"/>
      <c r="O313" s="1"/>
      <c r="P313" s="1"/>
    </row>
    <row r="314" customFormat="false" ht="13.8" hidden="false" customHeight="false" outlineLevel="0" collapsed="false">
      <c r="A314" s="1"/>
      <c r="B314" s="1"/>
      <c r="C314" s="1"/>
      <c r="D314" s="1"/>
      <c r="E314" s="1"/>
      <c r="F314" s="1"/>
      <c r="G314" s="1"/>
      <c r="H314" s="1" t="s">
        <v>199</v>
      </c>
      <c r="I314" s="1"/>
      <c r="J314" s="8" t="n">
        <v>5000</v>
      </c>
      <c r="K314" s="8"/>
      <c r="L314" s="8"/>
      <c r="M314" s="8"/>
      <c r="N314" s="8"/>
      <c r="O314" s="1"/>
      <c r="P314" s="1"/>
    </row>
    <row r="315" customFormat="false" ht="13.8" hidden="false" customHeight="false" outlineLevel="0" collapsed="false">
      <c r="A315" s="1"/>
      <c r="B315" s="1"/>
      <c r="C315" s="1"/>
      <c r="D315" s="1"/>
      <c r="E315" s="8" t="n">
        <f aca="false">+SUM(E317:E323)</f>
        <v>90400</v>
      </c>
      <c r="F315" s="8" t="n">
        <f aca="false">+SUM(F317:F323)</f>
        <v>58700</v>
      </c>
      <c r="G315" s="1"/>
      <c r="H315" s="1" t="s">
        <v>200</v>
      </c>
      <c r="I315" s="1"/>
      <c r="J315" s="8"/>
      <c r="K315" s="8" t="n">
        <v>3000</v>
      </c>
      <c r="L315" s="8"/>
      <c r="M315" s="8"/>
      <c r="N315" s="8"/>
      <c r="O315" s="1"/>
      <c r="P315" s="1"/>
    </row>
    <row r="316" customFormat="false" ht="13.8" hidden="false" customHeight="false" outlineLevel="0" collapsed="false">
      <c r="A316" s="1" t="n">
        <v>3</v>
      </c>
      <c r="B316" s="9" t="s">
        <v>13</v>
      </c>
      <c r="C316" s="10" t="s">
        <v>14</v>
      </c>
      <c r="D316" s="10" t="s">
        <v>1</v>
      </c>
      <c r="E316" s="10" t="s">
        <v>15</v>
      </c>
      <c r="F316" s="11" t="s">
        <v>16</v>
      </c>
      <c r="G316" s="1"/>
      <c r="H316" s="1" t="s">
        <v>201</v>
      </c>
      <c r="I316" s="1"/>
      <c r="J316" s="8" t="n">
        <v>-5000</v>
      </c>
      <c r="K316" s="8" t="n">
        <v>-1000</v>
      </c>
      <c r="L316" s="8"/>
      <c r="M316" s="8"/>
      <c r="N316" s="8"/>
      <c r="O316" s="1"/>
      <c r="P316" s="1"/>
    </row>
    <row r="317" customFormat="false" ht="13.8" hidden="false" customHeight="false" outlineLevel="0" collapsed="false">
      <c r="A317" s="1" t="s">
        <v>194</v>
      </c>
      <c r="B317" s="97" t="s">
        <v>202</v>
      </c>
      <c r="C317" s="39" t="n">
        <v>600</v>
      </c>
      <c r="D317" s="39" t="s">
        <v>19</v>
      </c>
      <c r="E317" s="103" t="n">
        <f aca="false">K308*L308</f>
        <v>27000</v>
      </c>
      <c r="F317" s="104"/>
      <c r="G317" s="1"/>
      <c r="H317" s="1" t="s">
        <v>203</v>
      </c>
      <c r="I317" s="1"/>
      <c r="J317" s="8"/>
      <c r="K317" s="8"/>
      <c r="L317" s="8" t="n">
        <v>2000</v>
      </c>
      <c r="M317" s="8"/>
      <c r="N317" s="8"/>
      <c r="O317" s="1"/>
      <c r="P317" s="1"/>
    </row>
    <row r="318" customFormat="false" ht="13.8" hidden="false" customHeight="false" outlineLevel="0" collapsed="false">
      <c r="A318" s="1" t="s">
        <v>196</v>
      </c>
      <c r="B318" s="99"/>
      <c r="C318" s="100" t="n">
        <v>572</v>
      </c>
      <c r="D318" s="100" t="s">
        <v>24</v>
      </c>
      <c r="E318" s="105"/>
      <c r="F318" s="106" t="n">
        <f aca="false">E317</f>
        <v>27000</v>
      </c>
      <c r="G318" s="1"/>
      <c r="H318" s="1" t="s">
        <v>204</v>
      </c>
      <c r="I318" s="1"/>
      <c r="J318" s="8"/>
      <c r="K318" s="8" t="n">
        <v>-1000</v>
      </c>
      <c r="L318" s="8"/>
      <c r="M318" s="8"/>
      <c r="N318" s="8"/>
      <c r="O318" s="1"/>
      <c r="P318" s="1"/>
    </row>
    <row r="319" customFormat="false" ht="13.8" hidden="false" customHeight="false" outlineLevel="0" collapsed="false">
      <c r="A319" s="1"/>
      <c r="B319" s="1"/>
      <c r="C319" s="1"/>
      <c r="D319" s="1"/>
      <c r="E319" s="1"/>
      <c r="F319" s="1"/>
      <c r="G319" s="1"/>
      <c r="H319" s="1" t="s">
        <v>205</v>
      </c>
      <c r="I319" s="1"/>
      <c r="J319" s="8"/>
      <c r="K319" s="8" t="n">
        <v>-500</v>
      </c>
      <c r="L319" s="8"/>
      <c r="M319" s="8"/>
      <c r="N319" s="8"/>
      <c r="O319" s="1"/>
      <c r="P319" s="1"/>
    </row>
    <row r="320" customFormat="false" ht="13.8" hidden="false" customHeight="false" outlineLevel="0" collapsed="false">
      <c r="A320" s="1"/>
      <c r="B320" s="1"/>
      <c r="C320" s="1"/>
      <c r="D320" s="1"/>
      <c r="E320" s="1"/>
      <c r="F320" s="1"/>
      <c r="G320" s="1"/>
      <c r="H320" s="1" t="s">
        <v>91</v>
      </c>
      <c r="I320" s="8"/>
      <c r="J320" s="8"/>
      <c r="K320" s="8" t="n">
        <v>500</v>
      </c>
      <c r="L320" s="8" t="n">
        <v>2000</v>
      </c>
      <c r="M320" s="8"/>
      <c r="N320" s="8"/>
      <c r="O320" s="1"/>
      <c r="P320" s="1"/>
    </row>
    <row r="321" customFormat="false" ht="13.8" hidden="false" customHeight="false" outlineLevel="0" collapsed="false">
      <c r="A321" s="1"/>
      <c r="B321" s="1"/>
      <c r="C321" s="1"/>
      <c r="D321" s="1"/>
      <c r="E321" s="8" t="n">
        <f aca="false">+SUM(E323:E329)</f>
        <v>38400</v>
      </c>
      <c r="F321" s="8" t="n">
        <f aca="false">+SUM(F323:F329)</f>
        <v>31700</v>
      </c>
      <c r="G321" s="1"/>
      <c r="H321" s="2" t="s">
        <v>206</v>
      </c>
      <c r="I321" s="102"/>
      <c r="J321" s="102"/>
      <c r="K321" s="108" t="n">
        <f aca="false">K320*K313</f>
        <v>6700</v>
      </c>
      <c r="L321" s="108" t="n">
        <f aca="false">L320*L313</f>
        <v>27000</v>
      </c>
      <c r="M321" s="109" t="n">
        <f aca="false">K321+L321</f>
        <v>33700</v>
      </c>
      <c r="N321" s="8"/>
      <c r="O321" s="1"/>
      <c r="P321" s="1"/>
    </row>
    <row r="322" customFormat="false" ht="13.8" hidden="false" customHeight="false" outlineLevel="0" collapsed="false">
      <c r="A322" s="1" t="n">
        <v>4</v>
      </c>
      <c r="B322" s="9" t="s">
        <v>13</v>
      </c>
      <c r="C322" s="10" t="s">
        <v>14</v>
      </c>
      <c r="D322" s="10" t="s">
        <v>1</v>
      </c>
      <c r="E322" s="10" t="s">
        <v>15</v>
      </c>
      <c r="F322" s="11" t="s">
        <v>16</v>
      </c>
      <c r="G322" s="1"/>
      <c r="H322" s="1"/>
      <c r="I322" s="8"/>
      <c r="J322" s="8"/>
      <c r="K322" s="8"/>
      <c r="L322" s="8"/>
      <c r="M322" s="8"/>
      <c r="N322" s="8"/>
      <c r="O322" s="1"/>
      <c r="P322" s="1"/>
    </row>
    <row r="323" customFormat="false" ht="13.8" hidden="false" customHeight="false" outlineLevel="0" collapsed="false">
      <c r="A323" s="1" t="s">
        <v>194</v>
      </c>
      <c r="B323" s="97" t="s">
        <v>207</v>
      </c>
      <c r="C323" s="39" t="n">
        <v>430</v>
      </c>
      <c r="D323" s="39" t="s">
        <v>58</v>
      </c>
      <c r="E323" s="103" t="n">
        <f aca="false">K309*L309</f>
        <v>25000</v>
      </c>
      <c r="F323" s="104"/>
      <c r="G323" s="1"/>
      <c r="H323" s="1"/>
      <c r="I323" s="8"/>
      <c r="J323" s="8"/>
      <c r="K323" s="8"/>
      <c r="L323" s="8"/>
      <c r="M323" s="8"/>
      <c r="N323" s="8"/>
      <c r="O323" s="1"/>
      <c r="P323" s="1"/>
    </row>
    <row r="324" customFormat="false" ht="13.8" hidden="false" customHeight="false" outlineLevel="0" collapsed="false">
      <c r="A324" s="1" t="s">
        <v>196</v>
      </c>
      <c r="B324" s="99"/>
      <c r="C324" s="100" t="n">
        <v>700</v>
      </c>
      <c r="D324" s="100" t="s">
        <v>61</v>
      </c>
      <c r="E324" s="105"/>
      <c r="F324" s="106" t="n">
        <f aca="false">E323</f>
        <v>25000</v>
      </c>
      <c r="G324" s="1"/>
      <c r="H324" s="1"/>
      <c r="I324" s="8"/>
      <c r="J324" s="8"/>
      <c r="K324" s="8"/>
      <c r="L324" s="8"/>
      <c r="M324" s="8"/>
      <c r="N324" s="8"/>
      <c r="O324" s="1"/>
      <c r="P324" s="1"/>
    </row>
    <row r="325" customFormat="false" ht="13.8" hidden="false" customHeight="false" outlineLevel="0" collapsed="false">
      <c r="A325" s="1"/>
      <c r="B325" s="1"/>
      <c r="C325" s="1"/>
      <c r="D325" s="1"/>
      <c r="E325" s="1"/>
      <c r="F325" s="1"/>
      <c r="G325" s="1"/>
      <c r="H325" s="1"/>
      <c r="I325" s="8"/>
      <c r="J325" s="8"/>
      <c r="K325" s="8"/>
      <c r="L325" s="8"/>
      <c r="M325" s="8"/>
      <c r="N325" s="8"/>
      <c r="O325" s="1"/>
      <c r="P325" s="1"/>
    </row>
    <row r="326" customFormat="false" ht="13.8" hidden="false" customHeight="false" outlineLevel="0" collapsed="false">
      <c r="A326" s="1"/>
      <c r="B326" s="1"/>
      <c r="C326" s="1"/>
      <c r="D326" s="1"/>
      <c r="E326" s="1"/>
      <c r="F326" s="1"/>
      <c r="G326" s="1"/>
      <c r="H326" s="1"/>
      <c r="I326" s="8"/>
      <c r="J326" s="8"/>
      <c r="K326" s="8"/>
      <c r="L326" s="8"/>
      <c r="M326" s="8"/>
      <c r="N326" s="8"/>
      <c r="O326" s="1"/>
      <c r="P326" s="1"/>
    </row>
    <row r="327" customFormat="false" ht="13.8" hidden="false" customHeight="false" outlineLevel="0" collapsed="false">
      <c r="A327" s="1"/>
      <c r="B327" s="1"/>
      <c r="C327" s="1"/>
      <c r="D327" s="1"/>
      <c r="E327" s="8" t="n">
        <f aca="false">+SUM(E329:E342)</f>
        <v>6700</v>
      </c>
      <c r="F327" s="8" t="n">
        <f aca="false">+SUM(F329:F342)</f>
        <v>6700</v>
      </c>
      <c r="G327" s="1"/>
      <c r="H327" s="1"/>
      <c r="I327" s="8"/>
      <c r="J327" s="8"/>
      <c r="K327" s="8"/>
      <c r="L327" s="8"/>
      <c r="M327" s="8"/>
      <c r="N327" s="8"/>
      <c r="O327" s="1"/>
      <c r="P327" s="1"/>
    </row>
    <row r="328" customFormat="false" ht="13.8" hidden="false" customHeight="false" outlineLevel="0" collapsed="false">
      <c r="A328" s="1"/>
      <c r="B328" s="9" t="s">
        <v>13</v>
      </c>
      <c r="C328" s="10" t="s">
        <v>14</v>
      </c>
      <c r="D328" s="10" t="s">
        <v>1</v>
      </c>
      <c r="E328" s="10" t="s">
        <v>15</v>
      </c>
      <c r="F328" s="11" t="s">
        <v>16</v>
      </c>
      <c r="G328" s="1"/>
      <c r="H328" s="1"/>
      <c r="I328" s="8"/>
      <c r="J328" s="8"/>
      <c r="K328" s="8"/>
      <c r="L328" s="8"/>
      <c r="M328" s="8"/>
      <c r="N328" s="8"/>
      <c r="O328" s="1"/>
      <c r="P328" s="1"/>
    </row>
    <row r="329" customFormat="false" ht="13.8" hidden="false" customHeight="false" outlineLevel="0" collapsed="false">
      <c r="A329" s="1"/>
      <c r="B329" s="97" t="s">
        <v>127</v>
      </c>
      <c r="C329" s="39" t="n">
        <v>610</v>
      </c>
      <c r="D329" s="39" t="s">
        <v>208</v>
      </c>
      <c r="E329" s="103" t="n">
        <f aca="false">500*13.4</f>
        <v>6700</v>
      </c>
      <c r="F329" s="104"/>
      <c r="G329" s="1"/>
      <c r="H329" s="1"/>
      <c r="I329" s="8"/>
      <c r="J329" s="8"/>
      <c r="K329" s="8"/>
      <c r="L329" s="8"/>
      <c r="M329" s="8"/>
      <c r="N329" s="8"/>
      <c r="O329" s="1"/>
      <c r="P329" s="1"/>
    </row>
    <row r="330" customFormat="false" ht="13.8" hidden="false" customHeight="false" outlineLevel="0" collapsed="false">
      <c r="A330" s="1"/>
      <c r="B330" s="99"/>
      <c r="C330" s="100" t="n">
        <v>300</v>
      </c>
      <c r="D330" s="100" t="s">
        <v>26</v>
      </c>
      <c r="E330" s="105"/>
      <c r="F330" s="106" t="n">
        <f aca="false">E329</f>
        <v>6700</v>
      </c>
      <c r="G330" s="1"/>
      <c r="H330" s="1"/>
      <c r="I330" s="8"/>
      <c r="J330" s="8"/>
      <c r="K330" s="8"/>
      <c r="L330" s="8"/>
      <c r="M330" s="8"/>
      <c r="N330" s="8"/>
      <c r="O330" s="1"/>
      <c r="P330" s="1"/>
    </row>
    <row r="331" customFormat="false" ht="13.8" hidden="false" customHeight="false" outlineLevel="0" collapsed="false">
      <c r="A331" s="1"/>
      <c r="B331" s="1"/>
      <c r="C331" s="1"/>
      <c r="D331" s="1"/>
      <c r="E331" s="1"/>
      <c r="F331" s="1"/>
      <c r="G331" s="1"/>
      <c r="H331" s="1"/>
      <c r="I331" s="8"/>
      <c r="J331" s="8"/>
      <c r="K331" s="8"/>
      <c r="L331" s="8"/>
      <c r="M331" s="8"/>
      <c r="N331" s="8"/>
      <c r="O331" s="1"/>
      <c r="P331" s="1"/>
    </row>
    <row r="332" customFormat="false" ht="13.8" hidden="false" customHeight="false" outlineLevel="0" collapsed="false">
      <c r="A332" s="1"/>
      <c r="B332" s="1"/>
      <c r="C332" s="1"/>
      <c r="D332" s="1"/>
      <c r="E332" s="1"/>
      <c r="F332" s="1"/>
      <c r="G332" s="1"/>
      <c r="H332" s="1"/>
      <c r="I332" s="8"/>
      <c r="J332" s="8"/>
      <c r="K332" s="8"/>
      <c r="L332" s="8"/>
      <c r="M332" s="8"/>
      <c r="N332" s="8"/>
      <c r="O332" s="1"/>
      <c r="P332" s="1"/>
    </row>
    <row r="333" customFormat="false" ht="13.8" hidden="false" customHeight="false" outlineLevel="0" collapsed="false">
      <c r="A333" s="1"/>
      <c r="B333" s="1"/>
      <c r="C333" s="1"/>
      <c r="D333" s="1"/>
      <c r="E333" s="1"/>
      <c r="F333" s="1"/>
      <c r="G333" s="1"/>
      <c r="H333" s="1"/>
      <c r="I333" s="8"/>
      <c r="J333" s="8"/>
      <c r="K333" s="8"/>
      <c r="L333" s="8"/>
      <c r="M333" s="8"/>
      <c r="N333" s="8"/>
      <c r="O333" s="1"/>
      <c r="P333" s="1"/>
    </row>
    <row r="334" customFormat="false" ht="13.8" hidden="false" customHeight="false" outlineLevel="0" collapsed="false">
      <c r="A334" s="1"/>
      <c r="B334" s="1"/>
      <c r="C334" s="1"/>
      <c r="D334" s="1"/>
      <c r="E334" s="1"/>
      <c r="F334" s="1"/>
      <c r="G334" s="1"/>
      <c r="H334" s="1"/>
      <c r="I334" s="8"/>
      <c r="J334" s="8"/>
      <c r="K334" s="8"/>
      <c r="L334" s="8"/>
      <c r="M334" s="8"/>
      <c r="N334" s="8"/>
      <c r="O334" s="1"/>
      <c r="P334" s="1"/>
    </row>
    <row r="335" customFormat="false" ht="13.8" hidden="false" customHeight="false" outlineLevel="0" collapsed="false">
      <c r="A335" s="1"/>
      <c r="B335" s="1"/>
      <c r="C335" s="1"/>
      <c r="D335" s="1"/>
      <c r="E335" s="1"/>
      <c r="F335" s="1"/>
      <c r="G335" s="1"/>
      <c r="H335" s="1"/>
      <c r="I335" s="8"/>
      <c r="J335" s="8"/>
      <c r="K335" s="8"/>
      <c r="L335" s="8"/>
      <c r="M335" s="8"/>
      <c r="N335" s="8"/>
      <c r="O335" s="1"/>
      <c r="P335" s="1"/>
    </row>
    <row r="336" customFormat="false" ht="13.8" hidden="false" customHeight="false" outlineLevel="0" collapsed="false">
      <c r="A336" s="1"/>
      <c r="B336" s="1"/>
      <c r="C336" s="1"/>
      <c r="D336" s="1"/>
      <c r="E336" s="1"/>
      <c r="F336" s="1"/>
      <c r="G336" s="1"/>
      <c r="H336" s="1"/>
      <c r="I336" s="8"/>
      <c r="J336" s="8"/>
      <c r="K336" s="8"/>
      <c r="L336" s="8"/>
      <c r="M336" s="8"/>
      <c r="N336" s="8"/>
      <c r="O336" s="1"/>
      <c r="P336" s="1"/>
    </row>
    <row r="337" customFormat="false" ht="13.8" hidden="false" customHeight="false" outlineLevel="0" collapsed="false">
      <c r="A337" s="1"/>
      <c r="B337" s="1"/>
      <c r="C337" s="1"/>
      <c r="D337" s="1"/>
      <c r="E337" s="1"/>
      <c r="F337" s="1"/>
      <c r="G337" s="1"/>
      <c r="H337" s="1"/>
      <c r="I337" s="8"/>
      <c r="J337" s="8"/>
      <c r="K337" s="8"/>
      <c r="L337" s="8"/>
      <c r="M337" s="8"/>
      <c r="N337" s="1"/>
      <c r="O337" s="1"/>
      <c r="P337" s="1"/>
    </row>
    <row r="338" customFormat="false" ht="15" hidden="false" customHeight="false" outlineLevel="0" collapsed="false">
      <c r="A338" s="1"/>
      <c r="B338" s="2" t="s">
        <v>209</v>
      </c>
      <c r="C338" s="1"/>
      <c r="D338" s="1"/>
      <c r="E338" s="1"/>
      <c r="F338" s="1"/>
      <c r="G338" s="1"/>
      <c r="H338" s="1"/>
      <c r="I338" s="1"/>
      <c r="J338" s="1"/>
      <c r="K338" s="1"/>
      <c r="L338" s="1"/>
      <c r="M338" s="1"/>
      <c r="N338" s="1"/>
      <c r="O338" s="1"/>
      <c r="P338" s="1"/>
    </row>
    <row r="339" customFormat="false" ht="15" hidden="false" customHeight="false" outlineLevel="0" collapsed="false">
      <c r="A339" s="1"/>
      <c r="B339" s="1" t="s">
        <v>210</v>
      </c>
      <c r="C339" s="1"/>
      <c r="D339" s="1"/>
      <c r="E339" s="1"/>
      <c r="F339" s="1"/>
      <c r="G339" s="1"/>
      <c r="H339" s="1"/>
      <c r="I339" s="1"/>
      <c r="J339" s="1"/>
      <c r="K339" s="1"/>
      <c r="L339" s="1"/>
      <c r="M339" s="1"/>
      <c r="N339" s="1"/>
      <c r="O339" s="1"/>
      <c r="P339" s="1"/>
    </row>
    <row r="340" customFormat="false" ht="13.8" hidden="false" customHeight="false" outlineLevel="0" collapsed="false">
      <c r="A340" s="1"/>
      <c r="B340" s="1"/>
      <c r="C340" s="1"/>
      <c r="D340" s="1"/>
      <c r="E340" s="1"/>
      <c r="F340" s="1"/>
      <c r="G340" s="1"/>
      <c r="H340" s="1"/>
      <c r="I340" s="1"/>
      <c r="J340" s="1"/>
      <c r="K340" s="1"/>
      <c r="L340" s="1"/>
      <c r="M340" s="1"/>
      <c r="N340" s="1"/>
      <c r="O340" s="1"/>
      <c r="P340" s="1"/>
    </row>
    <row r="341" customFormat="false" ht="13.8" hidden="false" customHeight="false" outlineLevel="0" collapsed="false">
      <c r="A341" s="1"/>
      <c r="B341" s="1"/>
      <c r="C341" s="1"/>
      <c r="D341" s="1"/>
      <c r="E341" s="8" t="n">
        <f aca="false">+SUM(E343:E349)</f>
        <v>0</v>
      </c>
      <c r="F341" s="8" t="n">
        <f aca="false">+SUM(F343:F349)</f>
        <v>0</v>
      </c>
      <c r="G341" s="1"/>
      <c r="H341" s="1"/>
      <c r="I341" s="1"/>
      <c r="J341" s="1"/>
      <c r="K341" s="1"/>
      <c r="L341" s="1"/>
      <c r="M341" s="1"/>
      <c r="N341" s="1"/>
      <c r="O341" s="1"/>
      <c r="P341" s="1"/>
    </row>
    <row r="342" customFormat="false" ht="13.8" hidden="false" customHeight="false" outlineLevel="0" collapsed="false">
      <c r="A342" s="1"/>
      <c r="B342" s="9" t="s">
        <v>13</v>
      </c>
      <c r="C342" s="10" t="s">
        <v>14</v>
      </c>
      <c r="D342" s="10" t="s">
        <v>1</v>
      </c>
      <c r="E342" s="10" t="s">
        <v>15</v>
      </c>
      <c r="F342" s="11" t="s">
        <v>16</v>
      </c>
      <c r="G342" s="1"/>
      <c r="H342" s="1"/>
      <c r="I342" s="1"/>
      <c r="J342" s="1"/>
      <c r="K342" s="1"/>
      <c r="L342" s="1"/>
      <c r="M342" s="1"/>
      <c r="N342" s="1"/>
      <c r="O342" s="1"/>
      <c r="P342" s="1"/>
    </row>
    <row r="343" customFormat="false" ht="13.8" hidden="false" customHeight="false" outlineLevel="0" collapsed="false">
      <c r="A343" s="1"/>
      <c r="B343" s="1"/>
      <c r="C343" s="1"/>
      <c r="D343" s="1"/>
      <c r="E343" s="1"/>
      <c r="F343" s="1"/>
      <c r="G343" s="1"/>
      <c r="H343" s="1"/>
      <c r="I343" s="1"/>
      <c r="J343" s="1"/>
      <c r="K343" s="1"/>
      <c r="L343" s="1"/>
      <c r="M343" s="1"/>
      <c r="N343" s="1"/>
      <c r="O343" s="1"/>
      <c r="P343" s="1"/>
    </row>
    <row r="344" customFormat="false" ht="13.8" hidden="false" customHeight="false" outlineLevel="0" collapsed="false">
      <c r="A344" s="1"/>
      <c r="B344" s="1"/>
      <c r="C344" s="1"/>
      <c r="D344" s="1"/>
      <c r="E344" s="1"/>
      <c r="F344" s="1"/>
      <c r="G344" s="1"/>
      <c r="H344" s="1"/>
      <c r="I344" s="1"/>
      <c r="J344" s="1"/>
      <c r="K344" s="1"/>
      <c r="L344" s="1"/>
      <c r="M344" s="1"/>
      <c r="N344" s="1"/>
      <c r="O344" s="1"/>
      <c r="P344" s="1"/>
    </row>
    <row r="345" customFormat="false" ht="13.8" hidden="false" customHeight="false" outlineLevel="0" collapsed="false">
      <c r="A345" s="1"/>
      <c r="B345" s="1"/>
      <c r="C345" s="1"/>
      <c r="D345" s="1"/>
      <c r="E345" s="1"/>
      <c r="F345" s="1"/>
      <c r="G345" s="1"/>
      <c r="H345" s="1"/>
      <c r="I345" s="1"/>
      <c r="J345" s="107" t="n">
        <v>12</v>
      </c>
      <c r="K345" s="107" t="n">
        <v>13.4</v>
      </c>
      <c r="L345" s="107" t="n">
        <v>13.5</v>
      </c>
      <c r="M345" s="107" t="s">
        <v>37</v>
      </c>
      <c r="N345" s="1"/>
      <c r="O345" s="1"/>
      <c r="P345" s="1"/>
    </row>
    <row r="346" customFormat="false" ht="13.8" hidden="false" customHeight="false" outlineLevel="0" collapsed="false">
      <c r="A346" s="1"/>
      <c r="B346" s="1"/>
      <c r="C346" s="1"/>
      <c r="D346" s="1"/>
      <c r="E346" s="1"/>
      <c r="F346" s="1"/>
      <c r="G346" s="1"/>
      <c r="H346" s="1" t="s">
        <v>199</v>
      </c>
      <c r="I346" s="1"/>
      <c r="J346" s="8" t="n">
        <v>5000</v>
      </c>
      <c r="K346" s="8"/>
      <c r="L346" s="8"/>
      <c r="M346" s="8"/>
      <c r="N346" s="1"/>
      <c r="O346" s="1"/>
      <c r="P346" s="1"/>
    </row>
    <row r="347" customFormat="false" ht="13.8" hidden="false" customHeight="false" outlineLevel="0" collapsed="false">
      <c r="A347" s="1"/>
      <c r="B347" s="1" t="s">
        <v>211</v>
      </c>
      <c r="C347" s="8"/>
      <c r="D347" s="1"/>
      <c r="E347" s="1"/>
      <c r="F347" s="1"/>
      <c r="G347" s="1"/>
      <c r="H347" s="1" t="s">
        <v>200</v>
      </c>
      <c r="I347" s="1"/>
      <c r="J347" s="8"/>
      <c r="K347" s="8" t="n">
        <v>3000</v>
      </c>
      <c r="L347" s="8"/>
      <c r="M347" s="8"/>
      <c r="N347" s="1"/>
      <c r="O347" s="1"/>
      <c r="P347" s="1"/>
    </row>
    <row r="348" customFormat="false" ht="13.8" hidden="false" customHeight="false" outlineLevel="0" collapsed="false">
      <c r="A348" s="1"/>
      <c r="B348" s="1"/>
      <c r="C348" s="1" t="n">
        <f aca="false">5000*12</f>
        <v>60000</v>
      </c>
      <c r="D348" s="1"/>
      <c r="E348" s="1"/>
      <c r="F348" s="1"/>
      <c r="G348" s="1"/>
      <c r="H348" s="1" t="s">
        <v>201</v>
      </c>
      <c r="I348" s="1"/>
      <c r="J348" s="8" t="n">
        <v>-5000</v>
      </c>
      <c r="K348" s="8" t="n">
        <v>-1000</v>
      </c>
      <c r="L348" s="8"/>
      <c r="M348" s="8"/>
      <c r="N348" s="1"/>
      <c r="O348" s="1"/>
      <c r="P348" s="1"/>
    </row>
    <row r="349" customFormat="false" ht="13.8" hidden="false" customHeight="false" outlineLevel="0" collapsed="false">
      <c r="A349" s="1"/>
      <c r="B349" s="1"/>
      <c r="C349" s="1" t="n">
        <f aca="false">3000*13.4</f>
        <v>40200</v>
      </c>
      <c r="D349" s="1"/>
      <c r="E349" s="1"/>
      <c r="F349" s="1"/>
      <c r="G349" s="1"/>
      <c r="H349" s="1" t="s">
        <v>203</v>
      </c>
      <c r="I349" s="1"/>
      <c r="J349" s="8"/>
      <c r="K349" s="8"/>
      <c r="L349" s="8" t="n">
        <v>2000</v>
      </c>
      <c r="M349" s="8"/>
      <c r="N349" s="1"/>
      <c r="O349" s="1"/>
      <c r="P349" s="1"/>
    </row>
    <row r="350" customFormat="false" ht="13.8" hidden="false" customHeight="false" outlineLevel="0" collapsed="false">
      <c r="A350" s="1"/>
      <c r="B350" s="1"/>
      <c r="C350" s="1" t="n">
        <f aca="false">2000*13.5</f>
        <v>27000</v>
      </c>
      <c r="D350" s="1"/>
      <c r="E350" s="1"/>
      <c r="F350" s="1"/>
      <c r="G350" s="1"/>
      <c r="H350" s="1" t="s">
        <v>204</v>
      </c>
      <c r="I350" s="1"/>
      <c r="J350" s="8"/>
      <c r="K350" s="8" t="n">
        <v>-1000</v>
      </c>
      <c r="L350" s="8"/>
      <c r="M350" s="8"/>
      <c r="N350" s="1"/>
      <c r="O350" s="1"/>
      <c r="P350" s="1"/>
    </row>
    <row r="351" customFormat="false" ht="13.8" hidden="false" customHeight="false" outlineLevel="0" collapsed="false">
      <c r="A351" s="1"/>
      <c r="B351" s="1"/>
      <c r="C351" s="110" t="n">
        <f aca="false">SUM(C348:C350)/10000</f>
        <v>12.72</v>
      </c>
      <c r="D351" s="1"/>
      <c r="E351" s="1"/>
      <c r="F351" s="1"/>
      <c r="G351" s="1"/>
      <c r="H351" s="1" t="s">
        <v>205</v>
      </c>
      <c r="I351" s="1"/>
      <c r="J351" s="8"/>
      <c r="K351" s="8" t="n">
        <v>-500</v>
      </c>
      <c r="L351" s="8"/>
      <c r="M351" s="8"/>
      <c r="N351" s="1"/>
      <c r="O351" s="1"/>
      <c r="P351" s="1"/>
    </row>
    <row r="352" customFormat="false" ht="13.8" hidden="false" customHeight="false" outlineLevel="0" collapsed="false">
      <c r="A352" s="1"/>
      <c r="B352" s="1"/>
      <c r="C352" s="1"/>
      <c r="D352" s="1"/>
      <c r="E352" s="1"/>
      <c r="F352" s="1"/>
      <c r="G352" s="1"/>
      <c r="H352" s="1" t="s">
        <v>91</v>
      </c>
      <c r="I352" s="8"/>
      <c r="J352" s="8"/>
      <c r="K352" s="8" t="n">
        <v>500</v>
      </c>
      <c r="L352" s="8" t="n">
        <v>2000</v>
      </c>
      <c r="M352" s="8"/>
      <c r="N352" s="1"/>
      <c r="O352" s="1"/>
      <c r="P352" s="1"/>
    </row>
    <row r="353" customFormat="false" ht="13.8" hidden="false" customHeight="false" outlineLevel="0" collapsed="false">
      <c r="A353" s="1"/>
      <c r="B353" s="1"/>
      <c r="C353" s="1"/>
      <c r="D353" s="1"/>
      <c r="E353" s="1"/>
      <c r="F353" s="1"/>
      <c r="G353" s="1"/>
      <c r="H353" s="2" t="s">
        <v>206</v>
      </c>
      <c r="I353" s="102"/>
      <c r="J353" s="102"/>
      <c r="K353" s="108"/>
      <c r="L353" s="108"/>
      <c r="M353" s="109" t="n">
        <f aca="false">2500*C351</f>
        <v>31800</v>
      </c>
      <c r="N353" s="1"/>
      <c r="O353" s="1"/>
      <c r="P353" s="1"/>
    </row>
    <row r="354" customFormat="false" ht="13.8" hidden="false" customHeight="false" outlineLevel="0" collapsed="false">
      <c r="A354" s="1"/>
      <c r="B354" s="1"/>
      <c r="C354" s="1"/>
      <c r="D354" s="1"/>
      <c r="E354" s="1"/>
      <c r="F354" s="1"/>
      <c r="G354" s="1"/>
      <c r="H354" s="2"/>
      <c r="I354" s="102"/>
      <c r="J354" s="102"/>
      <c r="K354" s="108"/>
      <c r="L354" s="108"/>
      <c r="M354" s="1"/>
      <c r="N354" s="1"/>
      <c r="O354" s="1"/>
      <c r="P354" s="1"/>
    </row>
    <row r="355" customFormat="false" ht="13.8" hidden="false" customHeight="false" outlineLevel="0" collapsed="false">
      <c r="A355" s="1"/>
      <c r="B355" s="1"/>
      <c r="C355" s="1"/>
      <c r="D355" s="1"/>
      <c r="E355" s="1"/>
      <c r="F355" s="1"/>
      <c r="G355" s="1"/>
      <c r="H355" s="2"/>
      <c r="I355" s="102"/>
      <c r="J355" s="102"/>
      <c r="K355" s="108"/>
      <c r="L355" s="108"/>
      <c r="M355" s="1"/>
      <c r="N355" s="1"/>
      <c r="O355" s="1"/>
      <c r="P355" s="1"/>
    </row>
    <row r="356" customFormat="false" ht="13.8" hidden="false" customHeight="false" outlineLevel="0" collapsed="false">
      <c r="A356" s="1"/>
      <c r="B356" s="1"/>
      <c r="C356" s="1"/>
      <c r="D356" s="1"/>
      <c r="E356" s="1"/>
      <c r="F356" s="1"/>
      <c r="G356" s="1"/>
      <c r="H356" s="2"/>
      <c r="I356" s="102"/>
      <c r="J356" s="102"/>
      <c r="K356" s="108"/>
      <c r="L356" s="108"/>
      <c r="M356" s="1"/>
      <c r="N356" s="1"/>
      <c r="O356" s="1"/>
      <c r="P356" s="1"/>
    </row>
    <row r="357" customFormat="false" ht="13.8" hidden="false" customHeight="false" outlineLevel="0" collapsed="false">
      <c r="A357" s="1"/>
      <c r="B357" s="1"/>
      <c r="C357" s="1"/>
      <c r="D357" s="1"/>
      <c r="E357" s="1"/>
      <c r="F357" s="1"/>
      <c r="G357" s="1"/>
      <c r="H357" s="2"/>
      <c r="I357" s="102"/>
      <c r="J357" s="102"/>
      <c r="K357" s="108"/>
      <c r="L357" s="108"/>
      <c r="M357" s="1"/>
      <c r="N357" s="1"/>
      <c r="O357" s="1"/>
      <c r="P357" s="1"/>
    </row>
    <row r="358" customFormat="false" ht="13.8" hidden="false" customHeight="false" outlineLevel="0" collapsed="false">
      <c r="A358" s="1"/>
      <c r="B358" s="1"/>
      <c r="C358" s="1"/>
      <c r="D358" s="1"/>
      <c r="E358" s="1"/>
      <c r="F358" s="1"/>
      <c r="G358" s="1"/>
      <c r="H358" s="2"/>
      <c r="I358" s="102"/>
      <c r="J358" s="102"/>
      <c r="K358" s="108"/>
      <c r="L358" s="108"/>
      <c r="M358" s="1"/>
      <c r="N358" s="1"/>
      <c r="O358" s="1"/>
      <c r="P358" s="1"/>
    </row>
    <row r="359" customFormat="false" ht="13.8" hidden="false" customHeight="false" outlineLevel="0" collapsed="false">
      <c r="A359" s="1"/>
      <c r="B359" s="1"/>
      <c r="C359" s="1"/>
      <c r="D359" s="1"/>
      <c r="E359" s="1"/>
      <c r="F359" s="1"/>
      <c r="G359" s="1"/>
      <c r="H359" s="2"/>
      <c r="I359" s="102"/>
      <c r="J359" s="102"/>
      <c r="K359" s="108"/>
      <c r="L359" s="108"/>
      <c r="M359" s="1"/>
      <c r="N359" s="1"/>
      <c r="O359" s="1"/>
      <c r="P359" s="1"/>
    </row>
    <row r="360" customFormat="false" ht="13.8" hidden="false" customHeight="false" outlineLevel="0" collapsed="false">
      <c r="A360" s="1"/>
      <c r="B360" s="1"/>
      <c r="C360" s="1"/>
      <c r="D360" s="1"/>
      <c r="E360" s="1"/>
      <c r="F360" s="1"/>
      <c r="G360" s="1"/>
      <c r="H360" s="2"/>
      <c r="I360" s="102"/>
      <c r="J360" s="102"/>
      <c r="K360" s="108"/>
      <c r="L360" s="108"/>
      <c r="M360" s="1"/>
      <c r="N360" s="1"/>
      <c r="O360" s="1"/>
      <c r="P360" s="1"/>
    </row>
    <row r="361" customFormat="false" ht="15" hidden="false" customHeight="false" outlineLevel="0" collapsed="false">
      <c r="A361" s="1"/>
      <c r="B361" s="2" t="s">
        <v>212</v>
      </c>
      <c r="C361" s="1"/>
      <c r="D361" s="1"/>
      <c r="E361" s="1"/>
      <c r="F361" s="1"/>
      <c r="G361" s="1"/>
      <c r="H361" s="1"/>
      <c r="I361" s="1"/>
      <c r="J361" s="1"/>
      <c r="K361" s="1"/>
      <c r="L361" s="1"/>
      <c r="M361" s="1"/>
      <c r="N361" s="1"/>
      <c r="O361" s="1"/>
      <c r="P361" s="1"/>
    </row>
    <row r="362" customFormat="false" ht="15" hidden="false" customHeight="false" outlineLevel="0" collapsed="false">
      <c r="A362" s="1"/>
      <c r="B362" s="1" t="s">
        <v>213</v>
      </c>
      <c r="C362" s="1"/>
      <c r="D362" s="1"/>
      <c r="E362" s="1"/>
      <c r="F362" s="1"/>
      <c r="G362" s="1"/>
      <c r="H362" s="1"/>
      <c r="I362" s="1"/>
      <c r="J362" s="1"/>
      <c r="K362" s="1"/>
      <c r="L362" s="1"/>
      <c r="M362" s="1"/>
      <c r="N362" s="1"/>
      <c r="O362" s="1"/>
      <c r="P362" s="1"/>
    </row>
    <row r="363" customFormat="false" ht="15" hidden="false" customHeight="true" outlineLevel="0" collapsed="false">
      <c r="A363" s="1"/>
      <c r="B363" s="111" t="s">
        <v>214</v>
      </c>
      <c r="C363" s="111"/>
      <c r="D363" s="111"/>
      <c r="E363" s="111"/>
      <c r="F363" s="111"/>
      <c r="G363" s="111"/>
      <c r="H363" s="111"/>
      <c r="I363" s="1"/>
      <c r="J363" s="1"/>
      <c r="K363" s="1"/>
      <c r="L363" s="1"/>
      <c r="M363" s="1"/>
      <c r="N363" s="1"/>
      <c r="O363" s="1"/>
      <c r="P363" s="1"/>
    </row>
    <row r="364" customFormat="false" ht="15" hidden="false" customHeight="false" outlineLevel="0" collapsed="false">
      <c r="A364" s="1"/>
      <c r="B364" s="111"/>
      <c r="C364" s="111"/>
      <c r="D364" s="111"/>
      <c r="E364" s="111"/>
      <c r="F364" s="111"/>
      <c r="G364" s="111"/>
      <c r="H364" s="111"/>
      <c r="I364" s="1"/>
      <c r="J364" s="1"/>
      <c r="K364" s="1"/>
      <c r="L364" s="1"/>
      <c r="M364" s="1"/>
      <c r="N364" s="1"/>
      <c r="O364" s="1"/>
      <c r="P364" s="1"/>
    </row>
    <row r="365" customFormat="false" ht="15" hidden="false" customHeight="false" outlineLevel="0" collapsed="false">
      <c r="A365" s="1"/>
      <c r="B365" s="111"/>
      <c r="C365" s="111"/>
      <c r="D365" s="111"/>
      <c r="E365" s="111"/>
      <c r="F365" s="111"/>
      <c r="G365" s="111"/>
      <c r="H365" s="111"/>
      <c r="I365" s="1"/>
      <c r="J365" s="1"/>
      <c r="K365" s="1"/>
      <c r="L365" s="1"/>
      <c r="M365" s="1"/>
      <c r="N365" s="1"/>
      <c r="O365" s="1"/>
      <c r="P365" s="1"/>
    </row>
    <row r="366" customFormat="false" ht="15" hidden="false" customHeight="false" outlineLevel="0" collapsed="false">
      <c r="A366" s="1"/>
      <c r="B366" s="1"/>
      <c r="C366" s="1"/>
      <c r="D366" s="1"/>
      <c r="E366" s="8" t="n">
        <f aca="false">+SUM(E368:E376)</f>
        <v>10300</v>
      </c>
      <c r="F366" s="8" t="n">
        <f aca="false">+SUM(F368:F376)</f>
        <v>10300</v>
      </c>
      <c r="G366" s="1"/>
      <c r="H366" s="1"/>
      <c r="I366" s="1"/>
      <c r="J366" s="1"/>
      <c r="K366" s="1"/>
      <c r="L366" s="1"/>
      <c r="M366" s="1"/>
      <c r="N366" s="1"/>
      <c r="O366" s="1"/>
      <c r="P366" s="1"/>
    </row>
    <row r="367" customFormat="false" ht="15" hidden="false" customHeight="false" outlineLevel="0" collapsed="false">
      <c r="A367" s="1"/>
      <c r="B367" s="9" t="s">
        <v>13</v>
      </c>
      <c r="C367" s="10" t="s">
        <v>14</v>
      </c>
      <c r="D367" s="10" t="s">
        <v>1</v>
      </c>
      <c r="E367" s="10" t="s">
        <v>15</v>
      </c>
      <c r="F367" s="11" t="s">
        <v>16</v>
      </c>
      <c r="G367" s="1"/>
      <c r="H367" s="1"/>
      <c r="I367" s="72" t="n">
        <v>36892</v>
      </c>
      <c r="J367" s="72" t="n">
        <v>43100</v>
      </c>
      <c r="K367" s="1"/>
      <c r="L367" s="1"/>
      <c r="M367" s="1"/>
      <c r="N367" s="1"/>
      <c r="O367" s="1"/>
      <c r="P367" s="1"/>
    </row>
    <row r="368" customFormat="false" ht="15" hidden="false" customHeight="false" outlineLevel="0" collapsed="false">
      <c r="A368" s="1"/>
      <c r="B368" s="12"/>
      <c r="C368" s="13"/>
      <c r="D368" s="14" t="s">
        <v>28</v>
      </c>
      <c r="E368" s="15" t="n">
        <v>5000</v>
      </c>
      <c r="F368" s="16"/>
      <c r="G368" s="1"/>
      <c r="H368" s="1" t="s">
        <v>215</v>
      </c>
      <c r="I368" s="1" t="n">
        <v>5000</v>
      </c>
      <c r="J368" s="1" t="n">
        <v>5000</v>
      </c>
      <c r="K368" s="1"/>
      <c r="L368" s="1"/>
      <c r="M368" s="1"/>
      <c r="N368" s="1"/>
      <c r="O368" s="1"/>
      <c r="P368" s="1"/>
    </row>
    <row r="369" customFormat="false" ht="15" hidden="false" customHeight="false" outlineLevel="0" collapsed="false">
      <c r="A369" s="1"/>
      <c r="B369" s="21"/>
      <c r="C369" s="22"/>
      <c r="D369" s="23" t="s">
        <v>88</v>
      </c>
      <c r="E369" s="23"/>
      <c r="F369" s="84" t="n">
        <f aca="false">E368</f>
        <v>5000</v>
      </c>
      <c r="G369" s="1"/>
      <c r="H369" s="1" t="s">
        <v>216</v>
      </c>
      <c r="I369" s="1" t="n">
        <v>0</v>
      </c>
      <c r="J369" s="1"/>
      <c r="K369" s="1"/>
      <c r="L369" s="1"/>
      <c r="M369" s="1"/>
      <c r="N369" s="1"/>
      <c r="O369" s="1"/>
      <c r="P369" s="1"/>
    </row>
    <row r="370" customFormat="false" ht="15" hidden="false" customHeight="false" outlineLevel="0" collapsed="false">
      <c r="A370" s="1"/>
      <c r="B370" s="17"/>
      <c r="C370" s="18"/>
      <c r="D370" s="1" t="s">
        <v>109</v>
      </c>
      <c r="E370" s="8" t="n">
        <v>5000</v>
      </c>
      <c r="F370" s="19"/>
      <c r="G370" s="1"/>
      <c r="H370" s="1"/>
      <c r="I370" s="1"/>
      <c r="J370" s="1"/>
      <c r="K370" s="1"/>
      <c r="L370" s="1"/>
      <c r="M370" s="1"/>
      <c r="N370" s="1"/>
      <c r="O370" s="1"/>
      <c r="P370" s="1"/>
    </row>
    <row r="371" customFormat="false" ht="15" hidden="false" customHeight="false" outlineLevel="0" collapsed="false">
      <c r="A371" s="1"/>
      <c r="B371" s="17"/>
      <c r="C371" s="18"/>
      <c r="D371" s="1" t="s">
        <v>28</v>
      </c>
      <c r="E371" s="1"/>
      <c r="F371" s="20" t="n">
        <f aca="false">E370</f>
        <v>5000</v>
      </c>
      <c r="G371" s="1"/>
      <c r="H371" s="1"/>
      <c r="I371" s="1"/>
      <c r="J371" s="1"/>
      <c r="K371" s="1"/>
      <c r="L371" s="1"/>
      <c r="M371" s="1"/>
      <c r="N371" s="1"/>
      <c r="O371" s="1"/>
      <c r="P371" s="1"/>
    </row>
    <row r="372" customFormat="false" ht="15" hidden="false" customHeight="false" outlineLevel="0" collapsed="false">
      <c r="A372" s="1"/>
      <c r="B372" s="21"/>
      <c r="C372" s="22"/>
      <c r="D372" s="23"/>
      <c r="E372" s="23"/>
      <c r="F372" s="24"/>
      <c r="G372" s="1"/>
      <c r="H372" s="2" t="s">
        <v>217</v>
      </c>
      <c r="I372" s="1" t="n">
        <v>5200</v>
      </c>
      <c r="J372" s="1" t="n">
        <v>4700</v>
      </c>
      <c r="K372" s="1"/>
      <c r="L372" s="1"/>
      <c r="M372" s="1"/>
      <c r="N372" s="1"/>
      <c r="O372" s="1"/>
      <c r="P372" s="1"/>
    </row>
    <row r="373" customFormat="false" ht="15" hidden="false" customHeight="false" outlineLevel="0" collapsed="false">
      <c r="A373" s="1"/>
      <c r="B373" s="1"/>
      <c r="C373" s="1"/>
      <c r="D373" s="1" t="s">
        <v>149</v>
      </c>
      <c r="E373" s="1" t="n">
        <v>300</v>
      </c>
      <c r="F373" s="1"/>
      <c r="G373" s="1"/>
      <c r="H373" s="1" t="s">
        <v>218</v>
      </c>
      <c r="I373" s="31" t="s">
        <v>219</v>
      </c>
      <c r="J373" s="31" t="s">
        <v>220</v>
      </c>
      <c r="K373" s="1"/>
      <c r="L373" s="1"/>
      <c r="M373" s="1"/>
      <c r="N373" s="1"/>
      <c r="O373" s="1"/>
      <c r="P373" s="1"/>
    </row>
    <row r="374" customFormat="false" ht="15" hidden="false" customHeight="false" outlineLevel="0" collapsed="false">
      <c r="A374" s="1"/>
      <c r="B374" s="1"/>
      <c r="C374" s="1"/>
      <c r="D374" s="1" t="s">
        <v>152</v>
      </c>
      <c r="E374" s="1"/>
      <c r="F374" s="1" t="n">
        <f aca="false">E373</f>
        <v>300</v>
      </c>
      <c r="G374" s="1"/>
      <c r="H374" s="1"/>
      <c r="I374" s="1" t="n">
        <f aca="false">I372-I368</f>
        <v>200</v>
      </c>
      <c r="J374" s="1" t="n">
        <f aca="false">J372-J368</f>
        <v>-300</v>
      </c>
      <c r="K374" s="1"/>
      <c r="L374" s="1"/>
      <c r="M374" s="1"/>
      <c r="N374" s="1"/>
      <c r="O374" s="1"/>
      <c r="P374" s="1"/>
    </row>
    <row r="375" customFormat="false" ht="15" hidden="false" customHeight="false" outlineLevel="0" collapsed="false">
      <c r="A375" s="1"/>
      <c r="B375" s="1"/>
      <c r="C375" s="1"/>
      <c r="D375" s="1"/>
      <c r="E375" s="1"/>
      <c r="F375" s="1"/>
      <c r="G375" s="1"/>
      <c r="H375" s="1"/>
      <c r="I375" s="1" t="s">
        <v>221</v>
      </c>
      <c r="J375" s="1" t="s">
        <v>222</v>
      </c>
      <c r="K375" s="1"/>
      <c r="L375" s="1"/>
      <c r="M375" s="1"/>
      <c r="N375" s="1"/>
      <c r="O375" s="1"/>
      <c r="P375" s="1"/>
    </row>
    <row r="376" customFormat="false" ht="15" hidden="false" customHeight="false" outlineLevel="0" collapsed="false">
      <c r="A376" s="1"/>
      <c r="B376" s="1"/>
      <c r="C376" s="1"/>
      <c r="D376" s="1"/>
      <c r="E376" s="1"/>
      <c r="F376" s="1"/>
      <c r="G376" s="1"/>
      <c r="H376" s="1"/>
      <c r="I376" s="1" t="s">
        <v>223</v>
      </c>
      <c r="J376" s="1" t="s">
        <v>224</v>
      </c>
      <c r="K376" s="1"/>
      <c r="L376" s="1"/>
      <c r="M376" s="1"/>
      <c r="N376" s="1"/>
      <c r="O376" s="1"/>
      <c r="P376" s="1"/>
    </row>
    <row r="377" customFormat="false" ht="15" hidden="false" customHeight="false" outlineLevel="0" collapsed="false">
      <c r="A377" s="1"/>
      <c r="B377" s="1"/>
      <c r="C377" s="1"/>
      <c r="D377" s="1"/>
      <c r="E377" s="1"/>
      <c r="F377" s="1"/>
      <c r="G377" s="1"/>
      <c r="H377" s="1"/>
      <c r="I377" s="1"/>
      <c r="J377" s="1"/>
      <c r="K377" s="1"/>
      <c r="L377" s="1"/>
      <c r="M377" s="1"/>
      <c r="N377" s="1"/>
      <c r="O377" s="1"/>
      <c r="P377" s="1"/>
    </row>
    <row r="378" customFormat="false" ht="15" hidden="false" customHeight="false" outlineLevel="0" collapsed="false">
      <c r="A378" s="1"/>
      <c r="B378" s="1"/>
      <c r="C378" s="1"/>
      <c r="D378" s="1"/>
      <c r="E378" s="1"/>
      <c r="F378" s="1"/>
      <c r="G378" s="1"/>
      <c r="H378" s="1"/>
      <c r="I378" s="1"/>
      <c r="J378" s="1"/>
      <c r="K378" s="1"/>
      <c r="L378" s="1"/>
      <c r="M378" s="1"/>
      <c r="N378" s="1"/>
      <c r="O378" s="1"/>
      <c r="P378" s="1"/>
    </row>
    <row r="379" customFormat="false" ht="15" hidden="false" customHeight="false" outlineLevel="0" collapsed="false">
      <c r="A379" s="1"/>
      <c r="B379" s="1"/>
      <c r="C379" s="1"/>
      <c r="D379" s="1"/>
      <c r="E379" s="1"/>
      <c r="F379" s="1"/>
      <c r="G379" s="1"/>
      <c r="H379" s="1"/>
      <c r="I379" s="1"/>
      <c r="J379" s="1"/>
      <c r="K379" s="1"/>
      <c r="L379" s="1"/>
      <c r="M379" s="1"/>
      <c r="N379" s="1"/>
      <c r="O379" s="1"/>
      <c r="P379" s="1"/>
    </row>
    <row r="380" customFormat="false" ht="15" hidden="false" customHeight="true" outlineLevel="0" collapsed="false">
      <c r="A380" s="1"/>
      <c r="B380" s="94" t="s">
        <v>225</v>
      </c>
      <c r="C380" s="94"/>
      <c r="D380" s="94"/>
      <c r="E380" s="94"/>
      <c r="F380" s="94"/>
      <c r="G380" s="94"/>
      <c r="H380" s="94"/>
      <c r="I380" s="1"/>
      <c r="J380" s="1"/>
      <c r="K380" s="1"/>
      <c r="L380" s="1"/>
      <c r="M380" s="1"/>
      <c r="N380" s="1"/>
      <c r="O380" s="1"/>
      <c r="P380" s="1"/>
    </row>
    <row r="381" customFormat="false" ht="15" hidden="false" customHeight="false" outlineLevel="0" collapsed="false">
      <c r="A381" s="1"/>
      <c r="B381" s="94"/>
      <c r="C381" s="94"/>
      <c r="D381" s="94"/>
      <c r="E381" s="94"/>
      <c r="F381" s="94"/>
      <c r="G381" s="94"/>
      <c r="H381" s="94"/>
      <c r="I381" s="1"/>
      <c r="J381" s="1"/>
      <c r="K381" s="1"/>
      <c r="L381" s="1"/>
      <c r="M381" s="1"/>
      <c r="N381" s="1"/>
      <c r="O381" s="1"/>
      <c r="P381" s="1"/>
    </row>
    <row r="382" customFormat="false" ht="15" hidden="false" customHeight="false" outlineLevel="0" collapsed="false">
      <c r="A382" s="1"/>
      <c r="B382" s="1"/>
      <c r="C382" s="1"/>
      <c r="D382" s="1"/>
      <c r="E382" s="1"/>
      <c r="F382" s="1"/>
      <c r="G382" s="1"/>
      <c r="H382" s="1"/>
      <c r="I382" s="1"/>
      <c r="J382" s="1"/>
      <c r="K382" s="72" t="n">
        <v>36892</v>
      </c>
      <c r="L382" s="72" t="n">
        <v>43100</v>
      </c>
      <c r="M382" s="1"/>
      <c r="N382" s="1"/>
      <c r="O382" s="1"/>
      <c r="P382" s="1"/>
    </row>
    <row r="383" customFormat="false" ht="15" hidden="false" customHeight="false" outlineLevel="0" collapsed="false">
      <c r="A383" s="1"/>
      <c r="B383" s="1"/>
      <c r="C383" s="1"/>
      <c r="D383" s="1"/>
      <c r="E383" s="1"/>
      <c r="F383" s="1"/>
      <c r="G383" s="1"/>
      <c r="H383" s="1"/>
      <c r="I383" s="1"/>
      <c r="J383" s="1" t="s">
        <v>215</v>
      </c>
      <c r="K383" s="1" t="n">
        <v>3000</v>
      </c>
      <c r="L383" s="1" t="n">
        <v>4000</v>
      </c>
      <c r="M383" s="1"/>
      <c r="N383" s="1"/>
      <c r="O383" s="1"/>
      <c r="P383" s="1"/>
    </row>
    <row r="384" customFormat="false" ht="15" hidden="false" customHeight="false" outlineLevel="0" collapsed="false">
      <c r="A384" s="1"/>
      <c r="B384" s="1"/>
      <c r="C384" s="1"/>
      <c r="D384" s="1"/>
      <c r="E384" s="8" t="n">
        <f aca="false">+SUM(E386:E394)</f>
        <v>7300</v>
      </c>
      <c r="F384" s="8" t="n">
        <f aca="false">+SUM(F386:F394)</f>
        <v>7200</v>
      </c>
      <c r="G384" s="1"/>
      <c r="H384" s="1"/>
      <c r="I384" s="1"/>
      <c r="J384" s="1" t="s">
        <v>216</v>
      </c>
      <c r="K384" s="1" t="n">
        <v>0</v>
      </c>
      <c r="L384" s="1"/>
      <c r="M384" s="1"/>
      <c r="N384" s="1"/>
      <c r="O384" s="1"/>
      <c r="P384" s="1"/>
    </row>
    <row r="385" customFormat="false" ht="15" hidden="false" customHeight="false" outlineLevel="0" collapsed="false">
      <c r="A385" s="1"/>
      <c r="B385" s="9" t="s">
        <v>13</v>
      </c>
      <c r="C385" s="10" t="s">
        <v>14</v>
      </c>
      <c r="D385" s="10" t="s">
        <v>1</v>
      </c>
      <c r="E385" s="10" t="s">
        <v>15</v>
      </c>
      <c r="F385" s="11" t="s">
        <v>16</v>
      </c>
      <c r="G385" s="1"/>
      <c r="H385" s="1"/>
      <c r="I385" s="1"/>
      <c r="J385" s="1"/>
      <c r="K385" s="1"/>
      <c r="L385" s="1"/>
      <c r="M385" s="1"/>
      <c r="N385" s="1"/>
      <c r="O385" s="1"/>
      <c r="P385" s="1"/>
    </row>
    <row r="386" customFormat="false" ht="15" hidden="false" customHeight="false" outlineLevel="0" collapsed="false">
      <c r="A386" s="1"/>
      <c r="B386" s="12"/>
      <c r="C386" s="13"/>
      <c r="D386" s="14" t="s">
        <v>28</v>
      </c>
      <c r="E386" s="15" t="n">
        <v>3000</v>
      </c>
      <c r="F386" s="16"/>
      <c r="G386" s="1"/>
      <c r="H386" s="1"/>
      <c r="I386" s="1"/>
      <c r="J386" s="1"/>
      <c r="K386" s="1"/>
      <c r="L386" s="1"/>
      <c r="M386" s="1"/>
      <c r="N386" s="1"/>
      <c r="O386" s="1"/>
      <c r="P386" s="1"/>
    </row>
    <row r="387" customFormat="false" ht="15" hidden="false" customHeight="false" outlineLevel="0" collapsed="false">
      <c r="A387" s="1"/>
      <c r="B387" s="17"/>
      <c r="C387" s="18"/>
      <c r="D387" s="1" t="s">
        <v>88</v>
      </c>
      <c r="E387" s="1"/>
      <c r="F387" s="19" t="n">
        <v>3000</v>
      </c>
      <c r="G387" s="1"/>
      <c r="H387" s="1"/>
      <c r="I387" s="1"/>
      <c r="J387" s="2" t="s">
        <v>217</v>
      </c>
      <c r="K387" s="1" t="n">
        <v>2800</v>
      </c>
      <c r="L387" s="1" t="n">
        <v>3900</v>
      </c>
      <c r="M387" s="1"/>
      <c r="N387" s="1"/>
      <c r="O387" s="1"/>
      <c r="P387" s="1"/>
    </row>
    <row r="388" customFormat="false" ht="15" hidden="false" customHeight="false" outlineLevel="0" collapsed="false">
      <c r="A388" s="1"/>
      <c r="B388" s="12"/>
      <c r="C388" s="13"/>
      <c r="D388" s="14" t="s">
        <v>109</v>
      </c>
      <c r="E388" s="15" t="n">
        <v>4000</v>
      </c>
      <c r="F388" s="16"/>
      <c r="G388" s="1"/>
      <c r="H388" s="1"/>
      <c r="I388" s="1"/>
      <c r="J388" s="1" t="s">
        <v>218</v>
      </c>
      <c r="K388" s="31" t="s">
        <v>226</v>
      </c>
      <c r="L388" s="31" t="s">
        <v>220</v>
      </c>
      <c r="M388" s="1"/>
      <c r="N388" s="1"/>
      <c r="O388" s="1"/>
      <c r="P388" s="1"/>
    </row>
    <row r="389" customFormat="false" ht="15" hidden="false" customHeight="false" outlineLevel="0" collapsed="false">
      <c r="A389" s="1"/>
      <c r="B389" s="17"/>
      <c r="C389" s="18"/>
      <c r="D389" s="1" t="s">
        <v>28</v>
      </c>
      <c r="E389" s="1"/>
      <c r="F389" s="20" t="n">
        <v>4000</v>
      </c>
      <c r="G389" s="1"/>
      <c r="H389" s="1"/>
      <c r="I389" s="1"/>
      <c r="J389" s="1"/>
      <c r="K389" s="1" t="n">
        <f aca="false">K387-K383</f>
        <v>-200</v>
      </c>
      <c r="L389" s="1" t="n">
        <f aca="false">L387-L383</f>
        <v>-100</v>
      </c>
      <c r="M389" s="1"/>
      <c r="N389" s="1"/>
      <c r="O389" s="1"/>
      <c r="P389" s="1"/>
    </row>
    <row r="390" customFormat="false" ht="15" hidden="false" customHeight="false" outlineLevel="0" collapsed="false">
      <c r="A390" s="1"/>
      <c r="B390" s="21"/>
      <c r="C390" s="22"/>
      <c r="D390" s="23"/>
      <c r="E390" s="23"/>
      <c r="F390" s="24"/>
      <c r="G390" s="1"/>
      <c r="H390" s="1"/>
      <c r="I390" s="1"/>
      <c r="J390" s="1"/>
      <c r="K390" s="1" t="s">
        <v>222</v>
      </c>
      <c r="L390" s="1" t="s">
        <v>222</v>
      </c>
      <c r="M390" s="1"/>
      <c r="N390" s="1"/>
      <c r="O390" s="1"/>
      <c r="P390" s="1"/>
    </row>
    <row r="391" customFormat="false" ht="15" hidden="false" customHeight="false" outlineLevel="0" collapsed="false">
      <c r="A391" s="1"/>
      <c r="B391" s="37"/>
      <c r="C391" s="14"/>
      <c r="D391" s="14" t="s">
        <v>152</v>
      </c>
      <c r="E391" s="14" t="n">
        <v>200</v>
      </c>
      <c r="F391" s="51"/>
      <c r="G391" s="1"/>
      <c r="H391" s="1"/>
      <c r="I391" s="1"/>
      <c r="J391" s="1"/>
      <c r="K391" s="1" t="s">
        <v>224</v>
      </c>
      <c r="L391" s="1" t="s">
        <v>224</v>
      </c>
      <c r="M391" s="1"/>
      <c r="N391" s="1"/>
      <c r="O391" s="1"/>
      <c r="P391" s="1"/>
    </row>
    <row r="392" customFormat="false" ht="15" hidden="false" customHeight="false" outlineLevel="0" collapsed="false">
      <c r="A392" s="1"/>
      <c r="B392" s="38"/>
      <c r="C392" s="1"/>
      <c r="D392" s="1" t="s">
        <v>161</v>
      </c>
      <c r="E392" s="1"/>
      <c r="F392" s="52" t="n">
        <v>200</v>
      </c>
      <c r="G392" s="1"/>
      <c r="H392" s="1"/>
      <c r="I392" s="1"/>
      <c r="J392" s="1"/>
      <c r="K392" s="1"/>
      <c r="L392" s="1"/>
      <c r="M392" s="1"/>
      <c r="N392" s="1"/>
      <c r="O392" s="1"/>
      <c r="P392" s="1"/>
    </row>
    <row r="393" customFormat="false" ht="15" hidden="false" customHeight="false" outlineLevel="0" collapsed="false">
      <c r="A393" s="1"/>
      <c r="B393" s="53"/>
      <c r="C393" s="23"/>
      <c r="D393" s="23"/>
      <c r="E393" s="23"/>
      <c r="F393" s="54"/>
      <c r="G393" s="1"/>
      <c r="H393" s="1"/>
      <c r="I393" s="1"/>
      <c r="J393" s="1"/>
      <c r="K393" s="1"/>
      <c r="L393" s="1"/>
      <c r="M393" s="1"/>
      <c r="N393" s="1"/>
      <c r="O393" s="1"/>
      <c r="P393" s="1"/>
    </row>
    <row r="394" customFormat="false" ht="15" hidden="false" customHeight="false" outlineLevel="0" collapsed="false">
      <c r="A394" s="1"/>
      <c r="B394" s="37"/>
      <c r="C394" s="14"/>
      <c r="D394" s="14" t="s">
        <v>149</v>
      </c>
      <c r="E394" s="14" t="n">
        <v>100</v>
      </c>
      <c r="F394" s="51"/>
      <c r="G394" s="1"/>
      <c r="H394" s="1"/>
      <c r="I394" s="1"/>
      <c r="J394" s="1"/>
      <c r="K394" s="1"/>
      <c r="L394" s="1"/>
      <c r="M394" s="1"/>
      <c r="N394" s="1"/>
      <c r="O394" s="1"/>
      <c r="P394" s="1"/>
    </row>
    <row r="395" customFormat="false" ht="15" hidden="false" customHeight="false" outlineLevel="0" collapsed="false">
      <c r="A395" s="1"/>
      <c r="B395" s="53"/>
      <c r="C395" s="23"/>
      <c r="D395" s="23" t="s">
        <v>152</v>
      </c>
      <c r="E395" s="23"/>
      <c r="F395" s="54" t="n">
        <f aca="false">E394</f>
        <v>100</v>
      </c>
      <c r="G395" s="1"/>
      <c r="H395" s="1"/>
      <c r="I395" s="1"/>
      <c r="J395" s="1"/>
      <c r="K395" s="1"/>
      <c r="L395" s="1"/>
      <c r="M395" s="1"/>
      <c r="N395" s="1"/>
      <c r="O395" s="1"/>
      <c r="P395" s="1"/>
    </row>
    <row r="396" customFormat="false" ht="15" hidden="false" customHeight="false" outlineLevel="0" collapsed="false">
      <c r="A396" s="1"/>
      <c r="B396" s="1"/>
      <c r="C396" s="1"/>
      <c r="D396" s="1"/>
      <c r="E396" s="1"/>
      <c r="F396" s="1"/>
      <c r="G396" s="1"/>
      <c r="H396" s="1"/>
      <c r="I396" s="1"/>
      <c r="J396" s="1"/>
      <c r="K396" s="1"/>
      <c r="L396" s="1"/>
      <c r="M396" s="1"/>
      <c r="N396" s="1"/>
      <c r="O396" s="1"/>
      <c r="P396" s="1"/>
    </row>
    <row r="397" customFormat="false" ht="15" hidden="false" customHeight="false" outlineLevel="0" collapsed="false">
      <c r="A397" s="1"/>
      <c r="B397" s="1"/>
      <c r="C397" s="1"/>
      <c r="D397" s="1" t="s">
        <v>227</v>
      </c>
      <c r="E397" s="1"/>
      <c r="F397" s="1"/>
      <c r="G397" s="1"/>
      <c r="H397" s="1"/>
      <c r="I397" s="1"/>
      <c r="J397" s="1"/>
      <c r="K397" s="1"/>
      <c r="L397" s="1"/>
      <c r="M397" s="1"/>
      <c r="N397" s="1"/>
      <c r="O397" s="1"/>
      <c r="P397" s="1"/>
    </row>
    <row r="398" customFormat="false" ht="15" hidden="false" customHeight="false" outlineLevel="0" collapsed="false">
      <c r="A398" s="1"/>
      <c r="B398" s="1"/>
      <c r="C398" s="1"/>
      <c r="D398" s="1" t="s">
        <v>228</v>
      </c>
      <c r="E398" s="1"/>
      <c r="F398" s="1"/>
      <c r="G398" s="1"/>
      <c r="H398" s="1"/>
      <c r="I398" s="1"/>
      <c r="J398" s="1"/>
      <c r="K398" s="1"/>
      <c r="L398" s="1"/>
      <c r="M398" s="1"/>
      <c r="N398" s="1"/>
      <c r="O398" s="1"/>
      <c r="P398" s="1"/>
    </row>
    <row r="399" customFormat="false" ht="15" hidden="false" customHeight="false" outlineLevel="0" collapsed="false">
      <c r="A399" s="1"/>
      <c r="B399" s="1"/>
      <c r="C399" s="1"/>
      <c r="D399" s="1"/>
      <c r="E399" s="1"/>
      <c r="F399" s="1"/>
      <c r="G399" s="1"/>
      <c r="H399" s="1"/>
      <c r="I399" s="1"/>
      <c r="J399" s="1"/>
      <c r="K399" s="1"/>
      <c r="L399" s="1"/>
      <c r="M399" s="1"/>
      <c r="N399" s="1"/>
      <c r="O399" s="1"/>
      <c r="P399" s="1"/>
    </row>
    <row r="400" customFormat="false" ht="15" hidden="false" customHeight="false" outlineLevel="0" collapsed="false">
      <c r="A400" s="1"/>
      <c r="B400" s="1"/>
      <c r="C400" s="1"/>
      <c r="D400" s="1"/>
      <c r="E400" s="1"/>
      <c r="F400" s="1"/>
      <c r="G400" s="1"/>
      <c r="H400" s="1"/>
      <c r="I400" s="1"/>
      <c r="J400" s="1"/>
      <c r="K400" s="1"/>
      <c r="L400" s="1"/>
      <c r="M400" s="1"/>
      <c r="N400" s="1"/>
      <c r="O400" s="1"/>
      <c r="P400" s="1"/>
    </row>
    <row r="401" customFormat="false" ht="15" hidden="false" customHeight="false" outlineLevel="0" collapsed="false">
      <c r="A401" s="1"/>
      <c r="B401" s="1"/>
      <c r="C401" s="1"/>
      <c r="D401" s="1"/>
      <c r="E401" s="1"/>
      <c r="F401" s="1"/>
      <c r="G401" s="1"/>
      <c r="H401" s="1"/>
      <c r="I401" s="1"/>
      <c r="J401" s="1"/>
      <c r="K401" s="1"/>
      <c r="L401" s="1"/>
      <c r="M401" s="1"/>
      <c r="N401" s="1"/>
      <c r="O401" s="1"/>
      <c r="P401" s="1"/>
    </row>
    <row r="402" customFormat="false" ht="15" hidden="false" customHeight="false" outlineLevel="0" collapsed="false">
      <c r="A402" s="1"/>
      <c r="B402" s="1" t="s">
        <v>229</v>
      </c>
      <c r="C402" s="1"/>
      <c r="D402" s="1"/>
      <c r="E402" s="1"/>
      <c r="F402" s="1"/>
      <c r="G402" s="1"/>
      <c r="H402" s="1"/>
      <c r="I402" s="1"/>
      <c r="J402" s="1"/>
      <c r="K402" s="1"/>
      <c r="L402" s="1"/>
      <c r="M402" s="1"/>
      <c r="N402" s="1"/>
      <c r="O402" s="1"/>
      <c r="P402" s="1"/>
    </row>
    <row r="403" customFormat="false" ht="15" hidden="false" customHeight="false" outlineLevel="0" collapsed="false">
      <c r="A403" s="1"/>
      <c r="B403" s="1"/>
      <c r="C403" s="1"/>
      <c r="D403" s="1"/>
      <c r="E403" s="1"/>
      <c r="F403" s="1"/>
      <c r="G403" s="1"/>
      <c r="H403" s="1"/>
      <c r="I403" s="1"/>
      <c r="J403" s="1"/>
      <c r="K403" s="1"/>
      <c r="L403" s="1"/>
      <c r="M403" s="1"/>
      <c r="N403" s="1"/>
      <c r="O403" s="1"/>
      <c r="P403" s="1"/>
    </row>
    <row r="404" customFormat="false" ht="13.8" hidden="false" customHeight="false" outlineLevel="0" collapsed="false">
      <c r="A404" s="1"/>
      <c r="B404" s="1"/>
      <c r="C404" s="1"/>
      <c r="D404" s="1"/>
      <c r="E404" s="8" t="n">
        <f aca="false">+SUM(E406:E412)</f>
        <v>11600</v>
      </c>
      <c r="F404" s="8" t="n">
        <f aca="false">+SUM(F406:F412)</f>
        <v>11600</v>
      </c>
      <c r="G404" s="1"/>
      <c r="H404" s="1"/>
      <c r="I404" s="1"/>
      <c r="J404" s="1"/>
      <c r="K404" s="1"/>
      <c r="L404" s="1"/>
      <c r="M404" s="1"/>
      <c r="N404" s="1"/>
      <c r="O404" s="1"/>
      <c r="P404" s="1"/>
    </row>
    <row r="405" customFormat="false" ht="13.8" hidden="false" customHeight="false" outlineLevel="0" collapsed="false">
      <c r="A405" s="1"/>
      <c r="B405" s="9" t="s">
        <v>13</v>
      </c>
      <c r="C405" s="10" t="s">
        <v>14</v>
      </c>
      <c r="D405" s="10" t="s">
        <v>1</v>
      </c>
      <c r="E405" s="10" t="s">
        <v>15</v>
      </c>
      <c r="F405" s="11" t="s">
        <v>16</v>
      </c>
      <c r="G405" s="1"/>
      <c r="H405" s="1"/>
      <c r="I405" s="1"/>
      <c r="J405" s="1"/>
      <c r="K405" s="1"/>
      <c r="L405" s="1"/>
      <c r="M405" s="1"/>
      <c r="N405" s="1"/>
      <c r="O405" s="1"/>
      <c r="P405" s="1"/>
    </row>
    <row r="406" customFormat="false" ht="13.8" hidden="false" customHeight="false" outlineLevel="0" collapsed="false">
      <c r="A406" s="1"/>
      <c r="B406" s="1" t="s">
        <v>18</v>
      </c>
      <c r="C406" s="1" t="n">
        <v>600</v>
      </c>
      <c r="D406" s="1" t="s">
        <v>19</v>
      </c>
      <c r="E406" s="14" t="n">
        <v>10000</v>
      </c>
      <c r="F406" s="14"/>
      <c r="G406" s="1"/>
      <c r="H406" s="1"/>
      <c r="I406" s="1"/>
      <c r="J406" s="1"/>
      <c r="K406" s="1"/>
      <c r="L406" s="1"/>
      <c r="M406" s="1"/>
      <c r="N406" s="1"/>
      <c r="O406" s="1"/>
      <c r="P406" s="1"/>
    </row>
    <row r="407" customFormat="false" ht="15" hidden="false" customHeight="false" outlineLevel="0" collapsed="false">
      <c r="A407" s="1"/>
      <c r="B407" s="1"/>
      <c r="C407" s="1" t="n">
        <v>472</v>
      </c>
      <c r="D407" s="1" t="s">
        <v>165</v>
      </c>
      <c r="E407" s="1" t="n">
        <v>1600</v>
      </c>
      <c r="F407" s="1"/>
      <c r="G407" s="1"/>
      <c r="H407" s="1"/>
      <c r="I407" s="1"/>
      <c r="J407" s="1"/>
      <c r="K407" s="1"/>
      <c r="L407" s="1"/>
      <c r="M407" s="1"/>
      <c r="N407" s="1"/>
      <c r="O407" s="1"/>
      <c r="P407" s="1"/>
    </row>
    <row r="408" customFormat="false" ht="15" hidden="false" customHeight="false" outlineLevel="0" collapsed="false">
      <c r="A408" s="1"/>
      <c r="B408" s="1"/>
      <c r="C408" s="1" t="n">
        <v>572</v>
      </c>
      <c r="D408" s="1" t="s">
        <v>24</v>
      </c>
      <c r="E408" s="1"/>
      <c r="F408" s="1" t="n">
        <f aca="false">E406+E407</f>
        <v>11600</v>
      </c>
      <c r="G408" s="1"/>
      <c r="H408" s="1"/>
      <c r="I408" s="1"/>
      <c r="J408" s="1"/>
      <c r="K408" s="1"/>
      <c r="L408" s="1"/>
      <c r="M408" s="1"/>
      <c r="N408" s="1"/>
      <c r="O408" s="1"/>
      <c r="P408" s="1"/>
    </row>
    <row r="409" customFormat="false" ht="15" hidden="false" customHeight="false" outlineLevel="0" collapsed="false">
      <c r="A409" s="1"/>
      <c r="B409" s="1"/>
      <c r="C409" s="1"/>
      <c r="D409" s="1"/>
      <c r="E409" s="1"/>
      <c r="F409" s="1"/>
      <c r="G409" s="1"/>
      <c r="H409" s="1"/>
      <c r="I409" s="1"/>
      <c r="J409" s="1"/>
      <c r="K409" s="1"/>
      <c r="L409" s="1"/>
      <c r="M409" s="1"/>
      <c r="N409" s="1"/>
      <c r="O409" s="1"/>
      <c r="P409" s="1"/>
    </row>
    <row r="410" customFormat="false" ht="15" hidden="false" customHeight="false" outlineLevel="0" collapsed="false">
      <c r="A410" s="1"/>
      <c r="B410" s="1"/>
      <c r="C410" s="1"/>
      <c r="D410" s="1"/>
      <c r="E410" s="1"/>
      <c r="F410" s="1"/>
      <c r="G410" s="1"/>
      <c r="H410" s="1"/>
      <c r="I410" s="1"/>
      <c r="J410" s="1"/>
      <c r="K410" s="1"/>
      <c r="L410" s="1"/>
      <c r="M410" s="1"/>
      <c r="N410" s="1"/>
      <c r="O410" s="1"/>
      <c r="P410" s="1"/>
    </row>
    <row r="411" customFormat="false" ht="15" hidden="false" customHeight="false" outlineLevel="0" collapsed="false">
      <c r="A411" s="1"/>
      <c r="B411" s="1"/>
      <c r="C411" s="1"/>
      <c r="D411" s="1"/>
      <c r="E411" s="1"/>
      <c r="F411" s="1"/>
      <c r="G411" s="1"/>
      <c r="H411" s="1"/>
      <c r="I411" s="1"/>
      <c r="J411" s="1"/>
      <c r="K411" s="1"/>
      <c r="L411" s="1"/>
      <c r="M411" s="1"/>
      <c r="N411" s="1"/>
      <c r="O411" s="1"/>
      <c r="P411" s="1"/>
    </row>
    <row r="412" customFormat="false" ht="15" hidden="false" customHeight="false" outlineLevel="0" collapsed="false">
      <c r="A412" s="1"/>
      <c r="B412" s="1"/>
      <c r="C412" s="1"/>
      <c r="D412" s="1"/>
      <c r="E412" s="1"/>
      <c r="F412" s="1"/>
      <c r="G412" s="1"/>
      <c r="H412" s="1"/>
      <c r="I412" s="1"/>
      <c r="J412" s="1"/>
      <c r="K412" s="1"/>
      <c r="L412" s="1"/>
      <c r="M412" s="1"/>
      <c r="N412" s="1"/>
      <c r="O412" s="1"/>
      <c r="P412" s="1"/>
    </row>
    <row r="413" customFormat="false" ht="15" hidden="false" customHeight="false" outlineLevel="0" collapsed="false">
      <c r="A413" s="1"/>
      <c r="B413" s="1"/>
      <c r="C413" s="1"/>
      <c r="D413" s="1"/>
      <c r="E413" s="1"/>
      <c r="F413" s="1"/>
      <c r="G413" s="1"/>
      <c r="H413" s="1"/>
      <c r="I413" s="1"/>
      <c r="J413" s="1"/>
      <c r="K413" s="1"/>
      <c r="L413" s="1"/>
      <c r="M413" s="1"/>
      <c r="N413" s="1"/>
      <c r="O413" s="1"/>
      <c r="P413" s="1"/>
    </row>
    <row r="414" customFormat="false" ht="15" hidden="false" customHeight="false" outlineLevel="0" collapsed="false">
      <c r="A414" s="1"/>
      <c r="B414" s="1"/>
      <c r="C414" s="1"/>
      <c r="D414" s="1"/>
      <c r="E414" s="1"/>
      <c r="F414" s="1"/>
      <c r="G414" s="1"/>
      <c r="H414" s="1"/>
      <c r="I414" s="1"/>
      <c r="J414" s="1"/>
      <c r="K414" s="1"/>
      <c r="L414" s="1"/>
      <c r="M414" s="1"/>
      <c r="N414" s="1"/>
      <c r="O414" s="1"/>
      <c r="P414" s="1"/>
    </row>
    <row r="415" customFormat="false" ht="15" hidden="false" customHeight="false" outlineLevel="0" collapsed="false">
      <c r="A415" s="1"/>
      <c r="B415" s="1"/>
      <c r="C415" s="1"/>
      <c r="D415" s="1"/>
      <c r="E415" s="1"/>
      <c r="F415" s="1"/>
      <c r="G415" s="1"/>
      <c r="H415" s="1"/>
      <c r="I415" s="1"/>
      <c r="J415" s="1"/>
      <c r="K415" s="1"/>
      <c r="L415" s="1"/>
      <c r="M415" s="1"/>
      <c r="N415" s="1"/>
      <c r="O415" s="1"/>
      <c r="P415" s="1"/>
    </row>
    <row r="416" customFormat="false" ht="15" hidden="false" customHeight="false" outlineLevel="0" collapsed="false">
      <c r="A416" s="1"/>
      <c r="B416" s="1"/>
      <c r="C416" s="1"/>
      <c r="D416" s="1"/>
      <c r="E416" s="1"/>
      <c r="F416" s="1"/>
      <c r="G416" s="1"/>
      <c r="H416" s="1"/>
      <c r="I416" s="1"/>
      <c r="J416" s="1"/>
      <c r="K416" s="1"/>
      <c r="L416" s="1"/>
      <c r="M416" s="1"/>
      <c r="N416" s="1"/>
      <c r="O416" s="1"/>
      <c r="P416" s="1"/>
    </row>
    <row r="417" customFormat="false" ht="15" hidden="false" customHeight="false" outlineLevel="0" collapsed="false">
      <c r="A417" s="1"/>
      <c r="B417" s="1" t="s">
        <v>230</v>
      </c>
      <c r="C417" s="1"/>
      <c r="D417" s="1"/>
      <c r="E417" s="1"/>
      <c r="F417" s="1"/>
      <c r="G417" s="1"/>
      <c r="H417" s="1"/>
      <c r="I417" s="1"/>
      <c r="J417" s="1"/>
      <c r="K417" s="1"/>
      <c r="L417" s="1"/>
      <c r="M417" s="1"/>
      <c r="N417" s="1"/>
      <c r="O417" s="1"/>
      <c r="P417" s="1"/>
    </row>
    <row r="418" customFormat="false" ht="15" hidden="false" customHeight="false" outlineLevel="0" collapsed="false">
      <c r="A418" s="1"/>
      <c r="B418" s="1"/>
      <c r="C418" s="1"/>
      <c r="D418" s="1"/>
      <c r="E418" s="1"/>
      <c r="F418" s="1"/>
      <c r="G418" s="1"/>
      <c r="H418" s="1"/>
      <c r="I418" s="1"/>
      <c r="J418" s="1"/>
      <c r="K418" s="1"/>
      <c r="L418" s="1"/>
      <c r="M418" s="1"/>
      <c r="N418" s="1"/>
      <c r="O418" s="1"/>
      <c r="P418" s="1"/>
    </row>
    <row r="419" customFormat="false" ht="13.8" hidden="false" customHeight="false" outlineLevel="0" collapsed="false">
      <c r="A419" s="1"/>
      <c r="B419" s="1"/>
      <c r="C419" s="1"/>
      <c r="D419" s="1"/>
      <c r="E419" s="8" t="n">
        <f aca="false">+SUM(E421:E427)</f>
        <v>17400</v>
      </c>
      <c r="F419" s="8" t="n">
        <f aca="false">+SUM(F421:F427)</f>
        <v>17400</v>
      </c>
      <c r="G419" s="1"/>
      <c r="H419" s="1"/>
      <c r="I419" s="1"/>
      <c r="J419" s="1"/>
      <c r="K419" s="1"/>
      <c r="L419" s="1"/>
      <c r="M419" s="1"/>
      <c r="N419" s="1"/>
      <c r="O419" s="1"/>
      <c r="P419" s="1"/>
    </row>
    <row r="420" customFormat="false" ht="13.8" hidden="false" customHeight="false" outlineLevel="0" collapsed="false">
      <c r="A420" s="1"/>
      <c r="B420" s="9" t="s">
        <v>13</v>
      </c>
      <c r="C420" s="10" t="s">
        <v>14</v>
      </c>
      <c r="D420" s="10" t="s">
        <v>1</v>
      </c>
      <c r="E420" s="10" t="s">
        <v>15</v>
      </c>
      <c r="F420" s="11" t="s">
        <v>16</v>
      </c>
      <c r="G420" s="1"/>
      <c r="H420" s="1"/>
      <c r="I420" s="1"/>
      <c r="J420" s="1"/>
      <c r="K420" s="1"/>
      <c r="L420" s="1"/>
      <c r="M420" s="1"/>
      <c r="N420" s="1"/>
      <c r="O420" s="1"/>
      <c r="P420" s="1"/>
    </row>
    <row r="421" customFormat="false" ht="13.8" hidden="false" customHeight="false" outlineLevel="0" collapsed="false">
      <c r="A421" s="1" t="s">
        <v>194</v>
      </c>
      <c r="B421" s="1" t="s">
        <v>9</v>
      </c>
      <c r="C421" s="1" t="n">
        <v>572</v>
      </c>
      <c r="D421" s="1" t="s">
        <v>24</v>
      </c>
      <c r="E421" s="1" t="n">
        <f aca="false">F423+F422</f>
        <v>17400</v>
      </c>
      <c r="F421" s="1"/>
      <c r="G421" s="1"/>
      <c r="H421" s="1"/>
      <c r="I421" s="1"/>
      <c r="J421" s="1"/>
      <c r="K421" s="1"/>
      <c r="L421" s="1"/>
      <c r="M421" s="1"/>
      <c r="N421" s="1"/>
      <c r="O421" s="1"/>
      <c r="P421" s="1"/>
    </row>
    <row r="422" customFormat="false" ht="15" hidden="false" customHeight="false" outlineLevel="0" collapsed="false">
      <c r="A422" s="1" t="s">
        <v>196</v>
      </c>
      <c r="B422" s="1"/>
      <c r="C422" s="1" t="n">
        <v>477</v>
      </c>
      <c r="D422" s="1" t="s">
        <v>62</v>
      </c>
      <c r="E422" s="1"/>
      <c r="F422" s="1" t="n">
        <v>2400</v>
      </c>
      <c r="G422" s="1"/>
      <c r="H422" s="1"/>
      <c r="I422" s="1"/>
      <c r="J422" s="1"/>
      <c r="K422" s="1"/>
      <c r="L422" s="1"/>
      <c r="M422" s="1"/>
      <c r="N422" s="1"/>
      <c r="O422" s="1"/>
      <c r="P422" s="1"/>
    </row>
    <row r="423" customFormat="false" ht="13.8" hidden="false" customHeight="false" outlineLevel="0" collapsed="false">
      <c r="A423" s="1" t="s">
        <v>196</v>
      </c>
      <c r="B423" s="1"/>
      <c r="C423" s="1" t="n">
        <v>700</v>
      </c>
      <c r="D423" s="1" t="s">
        <v>61</v>
      </c>
      <c r="F423" s="1" t="n">
        <v>15000</v>
      </c>
      <c r="G423" s="1"/>
      <c r="H423" s="1"/>
      <c r="I423" s="1"/>
      <c r="J423" s="1"/>
      <c r="K423" s="1"/>
      <c r="L423" s="1"/>
      <c r="M423" s="1"/>
      <c r="N423" s="1"/>
      <c r="O423" s="1"/>
      <c r="P423" s="1"/>
    </row>
    <row r="424" customFormat="false" ht="15" hidden="false" customHeight="false" outlineLevel="0" collapsed="false">
      <c r="A424" s="1"/>
      <c r="B424" s="1"/>
      <c r="C424" s="1"/>
      <c r="D424" s="1"/>
      <c r="E424" s="1"/>
      <c r="F424" s="1"/>
      <c r="G424" s="1"/>
      <c r="H424" s="1"/>
      <c r="I424" s="1"/>
      <c r="J424" s="1"/>
      <c r="K424" s="1"/>
      <c r="L424" s="1"/>
      <c r="M424" s="1"/>
      <c r="N424" s="1"/>
      <c r="O424" s="1"/>
      <c r="P424" s="1"/>
    </row>
    <row r="425" customFormat="false" ht="15" hidden="false" customHeight="false" outlineLevel="0" collapsed="false">
      <c r="A425" s="1"/>
      <c r="B425" s="1"/>
      <c r="C425" s="1"/>
      <c r="D425" s="1"/>
      <c r="E425" s="1"/>
      <c r="F425" s="1"/>
      <c r="G425" s="1"/>
      <c r="H425" s="1"/>
      <c r="I425" s="1"/>
      <c r="J425" s="1"/>
      <c r="K425" s="1"/>
      <c r="L425" s="1"/>
      <c r="M425" s="1"/>
      <c r="N425" s="1"/>
      <c r="O425" s="1"/>
      <c r="P425" s="1"/>
    </row>
    <row r="426" customFormat="false" ht="15" hidden="false" customHeight="false" outlineLevel="0" collapsed="false">
      <c r="A426" s="1"/>
      <c r="B426" s="1"/>
      <c r="C426" s="1"/>
      <c r="D426" s="1"/>
      <c r="E426" s="1"/>
      <c r="F426" s="1"/>
      <c r="G426" s="1"/>
      <c r="H426" s="1"/>
      <c r="I426" s="1"/>
      <c r="J426" s="1"/>
      <c r="K426" s="1"/>
      <c r="L426" s="1"/>
      <c r="M426" s="1"/>
      <c r="N426" s="1"/>
      <c r="O426" s="1"/>
      <c r="P426" s="1"/>
    </row>
    <row r="427" customFormat="false" ht="15" hidden="false" customHeight="false" outlineLevel="0" collapsed="false">
      <c r="A427" s="1"/>
      <c r="B427" s="1"/>
      <c r="C427" s="1"/>
      <c r="D427" s="1"/>
      <c r="E427" s="1"/>
      <c r="F427" s="1"/>
      <c r="G427" s="1"/>
      <c r="H427" s="1"/>
      <c r="I427" s="1"/>
      <c r="J427" s="1"/>
      <c r="K427" s="1"/>
      <c r="L427" s="1"/>
      <c r="M427" s="1"/>
      <c r="N427" s="1"/>
      <c r="O427" s="1"/>
      <c r="P427" s="1"/>
    </row>
    <row r="428" customFormat="false" ht="15" hidden="false" customHeight="false" outlineLevel="0" collapsed="false">
      <c r="A428" s="1"/>
      <c r="B428" s="1"/>
      <c r="C428" s="1"/>
      <c r="D428" s="1"/>
      <c r="E428" s="1"/>
      <c r="F428" s="1"/>
      <c r="G428" s="1"/>
      <c r="H428" s="1"/>
      <c r="I428" s="1"/>
      <c r="J428" s="1"/>
      <c r="K428" s="1"/>
      <c r="L428" s="1"/>
      <c r="M428" s="1"/>
      <c r="N428" s="1"/>
      <c r="O428" s="1"/>
      <c r="P428" s="1"/>
    </row>
    <row r="429" customFormat="false" ht="15" hidden="false" customHeight="false" outlineLevel="0" collapsed="false">
      <c r="A429" s="1"/>
      <c r="B429" s="1"/>
      <c r="C429" s="1"/>
      <c r="D429" s="1"/>
      <c r="E429" s="1"/>
      <c r="F429" s="1"/>
      <c r="G429" s="1"/>
      <c r="H429" s="1"/>
      <c r="I429" s="1"/>
      <c r="J429" s="1"/>
      <c r="K429" s="1"/>
      <c r="L429" s="1"/>
      <c r="M429" s="1"/>
      <c r="N429" s="1"/>
      <c r="O429" s="1"/>
      <c r="P429" s="1"/>
    </row>
    <row r="430" customFormat="false" ht="15" hidden="false" customHeight="false" outlineLevel="0" collapsed="false">
      <c r="A430" s="1"/>
      <c r="B430" s="1" t="s">
        <v>231</v>
      </c>
      <c r="C430" s="1"/>
      <c r="D430" s="1"/>
      <c r="E430" s="1"/>
      <c r="F430" s="1"/>
      <c r="G430" s="1"/>
      <c r="H430" s="1"/>
      <c r="I430" s="1"/>
      <c r="J430" s="1"/>
      <c r="K430" s="1"/>
      <c r="L430" s="1"/>
      <c r="M430" s="1"/>
      <c r="N430" s="1"/>
      <c r="O430" s="1"/>
      <c r="P430" s="1"/>
    </row>
    <row r="431" customFormat="false" ht="15" hidden="false" customHeight="false" outlineLevel="0" collapsed="false">
      <c r="A431" s="1"/>
      <c r="B431" s="1"/>
      <c r="C431" s="1"/>
      <c r="D431" s="1"/>
      <c r="E431" s="1"/>
      <c r="F431" s="1"/>
      <c r="G431" s="1"/>
      <c r="H431" s="1"/>
      <c r="I431" s="1"/>
      <c r="J431" s="1"/>
      <c r="K431" s="1"/>
      <c r="L431" s="1"/>
      <c r="M431" s="1"/>
      <c r="N431" s="1"/>
      <c r="O431" s="1"/>
      <c r="P431" s="1"/>
    </row>
    <row r="432" customFormat="false" ht="13.8" hidden="false" customHeight="false" outlineLevel="0" collapsed="false">
      <c r="A432" s="1"/>
      <c r="B432" s="1"/>
      <c r="C432" s="1"/>
      <c r="D432" s="1"/>
      <c r="E432" s="8" t="n">
        <f aca="false">+SUM(E434:E440)</f>
        <v>2400</v>
      </c>
      <c r="F432" s="8" t="n">
        <f aca="false">+SUM(F434:F440)</f>
        <v>2400</v>
      </c>
      <c r="G432" s="1"/>
      <c r="H432" s="1"/>
      <c r="I432" s="1"/>
      <c r="J432" s="1"/>
      <c r="K432" s="1"/>
      <c r="L432" s="1"/>
      <c r="M432" s="1"/>
      <c r="N432" s="1"/>
      <c r="O432" s="1"/>
      <c r="P432" s="1"/>
    </row>
    <row r="433" customFormat="false" ht="13.8" hidden="false" customHeight="false" outlineLevel="0" collapsed="false">
      <c r="A433" s="1"/>
      <c r="B433" s="9" t="s">
        <v>13</v>
      </c>
      <c r="C433" s="10" t="s">
        <v>14</v>
      </c>
      <c r="D433" s="10" t="s">
        <v>1</v>
      </c>
      <c r="E433" s="10" t="s">
        <v>15</v>
      </c>
      <c r="F433" s="11" t="s">
        <v>16</v>
      </c>
      <c r="G433" s="1"/>
      <c r="H433" s="1"/>
      <c r="I433" s="1"/>
      <c r="J433" s="1"/>
      <c r="K433" s="1"/>
      <c r="L433" s="1"/>
      <c r="M433" s="1"/>
      <c r="N433" s="1"/>
      <c r="O433" s="1"/>
      <c r="P433" s="1"/>
    </row>
    <row r="434" customFormat="false" ht="13.8" hidden="false" customHeight="false" outlineLevel="0" collapsed="false">
      <c r="A434" s="1" t="s">
        <v>194</v>
      </c>
      <c r="B434" s="1" t="s">
        <v>167</v>
      </c>
      <c r="C434" s="88" t="n">
        <v>477</v>
      </c>
      <c r="D434" s="88" t="s">
        <v>62</v>
      </c>
      <c r="E434" s="1" t="n">
        <v>2400</v>
      </c>
      <c r="F434" s="1"/>
      <c r="G434" s="1"/>
      <c r="H434" s="1"/>
      <c r="I434" s="1"/>
      <c r="J434" s="1"/>
      <c r="K434" s="1"/>
      <c r="L434" s="1"/>
      <c r="M434" s="1"/>
      <c r="N434" s="1"/>
      <c r="O434" s="1"/>
      <c r="P434" s="1"/>
    </row>
    <row r="435" customFormat="false" ht="13.8" hidden="false" customHeight="false" outlineLevel="0" collapsed="false">
      <c r="A435" s="1" t="s">
        <v>196</v>
      </c>
      <c r="B435" s="1"/>
      <c r="C435" s="1" t="n">
        <v>472</v>
      </c>
      <c r="D435" s="1" t="s">
        <v>165</v>
      </c>
      <c r="E435" s="1"/>
      <c r="F435" s="1" t="n">
        <v>1600</v>
      </c>
      <c r="G435" s="1"/>
      <c r="H435" s="1"/>
      <c r="I435" s="1"/>
      <c r="J435" s="1"/>
      <c r="K435" s="1"/>
      <c r="L435" s="1"/>
      <c r="M435" s="1"/>
      <c r="N435" s="1"/>
      <c r="O435" s="1"/>
      <c r="P435" s="1"/>
    </row>
    <row r="436" customFormat="false" ht="13.8" hidden="false" customHeight="false" outlineLevel="0" collapsed="false">
      <c r="A436" s="1" t="s">
        <v>196</v>
      </c>
      <c r="B436" s="1"/>
      <c r="C436" s="89" t="n">
        <v>4750</v>
      </c>
      <c r="D436" s="89" t="s">
        <v>168</v>
      </c>
      <c r="E436" s="1"/>
      <c r="F436" s="1" t="n">
        <f aca="false">E434-F435</f>
        <v>800</v>
      </c>
      <c r="G436" s="1"/>
      <c r="H436" s="1"/>
      <c r="I436" s="1"/>
      <c r="J436" s="1"/>
      <c r="K436" s="1"/>
      <c r="L436" s="1"/>
      <c r="M436" s="1"/>
      <c r="N436" s="1"/>
      <c r="O436" s="1"/>
      <c r="P436" s="1"/>
    </row>
    <row r="437" customFormat="false" ht="15" hidden="false" customHeight="false" outlineLevel="0" collapsed="false">
      <c r="A437" s="1"/>
      <c r="B437" s="1"/>
      <c r="C437" s="1"/>
      <c r="D437" s="1"/>
      <c r="E437" s="1"/>
      <c r="F437" s="1"/>
      <c r="G437" s="1"/>
      <c r="H437" s="1"/>
      <c r="I437" s="1"/>
      <c r="J437" s="1"/>
      <c r="K437" s="1"/>
      <c r="L437" s="1"/>
      <c r="M437" s="1"/>
      <c r="N437" s="1"/>
      <c r="O437" s="1"/>
      <c r="P437" s="1"/>
    </row>
    <row r="438" customFormat="false" ht="15" hidden="false" customHeight="false" outlineLevel="0" collapsed="false">
      <c r="A438" s="1"/>
      <c r="B438" s="1"/>
      <c r="C438" s="1"/>
      <c r="D438" s="1"/>
      <c r="E438" s="1"/>
      <c r="F438" s="1"/>
      <c r="G438" s="1"/>
      <c r="H438" s="1"/>
      <c r="I438" s="1"/>
      <c r="J438" s="1"/>
      <c r="K438" s="1"/>
      <c r="L438" s="1"/>
      <c r="M438" s="1"/>
      <c r="N438" s="1"/>
      <c r="O438" s="1"/>
      <c r="P438" s="1"/>
    </row>
    <row r="439" customFormat="false" ht="15" hidden="false" customHeight="false" outlineLevel="0" collapsed="false">
      <c r="A439" s="1"/>
      <c r="B439" s="1"/>
      <c r="C439" s="1"/>
      <c r="D439" s="1"/>
      <c r="E439" s="1"/>
      <c r="F439" s="1"/>
      <c r="G439" s="1"/>
      <c r="H439" s="1"/>
      <c r="I439" s="1"/>
      <c r="J439" s="1"/>
      <c r="K439" s="1"/>
      <c r="L439" s="1"/>
      <c r="M439" s="1"/>
      <c r="N439" s="1"/>
      <c r="O439" s="1"/>
      <c r="P439" s="1"/>
    </row>
    <row r="440" customFormat="false" ht="15" hidden="false" customHeight="false" outlineLevel="0" collapsed="false">
      <c r="A440" s="1"/>
      <c r="B440" s="1"/>
      <c r="C440" s="1"/>
      <c r="D440" s="1"/>
      <c r="E440" s="1"/>
      <c r="F440" s="1"/>
      <c r="G440" s="1"/>
      <c r="H440" s="1"/>
      <c r="I440" s="1"/>
      <c r="J440" s="1"/>
      <c r="K440" s="1"/>
      <c r="L440" s="1"/>
      <c r="M440" s="1"/>
      <c r="N440" s="1"/>
      <c r="O440" s="1"/>
      <c r="P440" s="1"/>
    </row>
    <row r="441" customFormat="false" ht="15" hidden="false" customHeight="false" outlineLevel="0" collapsed="false">
      <c r="A441" s="1"/>
      <c r="B441" s="1"/>
      <c r="C441" s="1"/>
      <c r="D441" s="1"/>
      <c r="E441" s="1"/>
      <c r="F441" s="1"/>
      <c r="G441" s="1"/>
      <c r="H441" s="1"/>
      <c r="I441" s="1"/>
      <c r="J441" s="1"/>
      <c r="K441" s="1"/>
      <c r="L441" s="1"/>
      <c r="M441" s="1"/>
      <c r="N441" s="1"/>
      <c r="O441" s="1"/>
      <c r="P441" s="1"/>
    </row>
    <row r="442" customFormat="false" ht="15" hidden="false" customHeight="false" outlineLevel="0" collapsed="false">
      <c r="A442" s="1"/>
      <c r="B442" s="1"/>
      <c r="C442" s="1"/>
      <c r="D442" s="1"/>
      <c r="E442" s="1"/>
      <c r="F442" s="1"/>
      <c r="G442" s="1"/>
      <c r="H442" s="1"/>
      <c r="I442" s="1"/>
      <c r="J442" s="1"/>
      <c r="K442" s="1"/>
      <c r="L442" s="1"/>
      <c r="M442" s="1"/>
      <c r="N442" s="1"/>
      <c r="O442" s="1"/>
      <c r="P442" s="1"/>
    </row>
    <row r="443" customFormat="false" ht="15" hidden="false" customHeight="false" outlineLevel="0" collapsed="false">
      <c r="A443" s="1"/>
      <c r="B443" s="1" t="s">
        <v>232</v>
      </c>
      <c r="C443" s="1"/>
      <c r="D443" s="1"/>
      <c r="E443" s="1"/>
      <c r="F443" s="1"/>
      <c r="G443" s="1"/>
      <c r="H443" s="1"/>
      <c r="I443" s="1"/>
      <c r="J443" s="1"/>
      <c r="K443" s="1"/>
      <c r="L443" s="1"/>
      <c r="M443" s="1"/>
      <c r="N443" s="1"/>
      <c r="O443" s="1"/>
      <c r="P443" s="1"/>
    </row>
    <row r="444" customFormat="false" ht="15" hidden="false" customHeight="false" outlineLevel="0" collapsed="false">
      <c r="A444" s="1"/>
      <c r="B444" s="1"/>
      <c r="C444" s="1"/>
      <c r="D444" s="1"/>
      <c r="E444" s="1"/>
      <c r="F444" s="1"/>
      <c r="G444" s="1"/>
      <c r="H444" s="1"/>
      <c r="I444" s="1"/>
      <c r="J444" s="1"/>
      <c r="K444" s="1"/>
      <c r="L444" s="1"/>
      <c r="M444" s="1"/>
      <c r="N444" s="1"/>
      <c r="O444" s="1"/>
      <c r="P444" s="1"/>
    </row>
    <row r="445" customFormat="false" ht="13.8" hidden="false" customHeight="false" outlineLevel="0" collapsed="false">
      <c r="A445" s="1"/>
      <c r="B445" s="1"/>
      <c r="C445" s="1"/>
      <c r="D445" s="1"/>
      <c r="E445" s="8" t="n">
        <f aca="false">+SUM(E447:E453)</f>
        <v>2500</v>
      </c>
      <c r="F445" s="8" t="n">
        <f aca="false">+SUM(F447:F453)</f>
        <v>2500</v>
      </c>
      <c r="G445" s="1"/>
      <c r="H445" s="1"/>
      <c r="I445" s="1"/>
      <c r="J445" s="1"/>
      <c r="K445" s="1"/>
      <c r="L445" s="1"/>
      <c r="M445" s="1"/>
      <c r="N445" s="1"/>
      <c r="O445" s="1"/>
      <c r="P445" s="1"/>
    </row>
    <row r="446" customFormat="false" ht="13.8" hidden="false" customHeight="false" outlineLevel="0" collapsed="false">
      <c r="A446" s="1"/>
      <c r="B446" s="9" t="s">
        <v>13</v>
      </c>
      <c r="C446" s="10" t="s">
        <v>14</v>
      </c>
      <c r="D446" s="10" t="s">
        <v>1</v>
      </c>
      <c r="E446" s="10" t="s">
        <v>15</v>
      </c>
      <c r="F446" s="11" t="s">
        <v>16</v>
      </c>
      <c r="G446" s="1"/>
      <c r="H446" s="1"/>
      <c r="I446" s="1"/>
      <c r="J446" s="1"/>
      <c r="K446" s="1"/>
      <c r="L446" s="1"/>
      <c r="M446" s="1"/>
      <c r="N446" s="1"/>
      <c r="O446" s="1"/>
      <c r="P446" s="1"/>
    </row>
    <row r="447" customFormat="false" ht="15" hidden="false" customHeight="false" outlineLevel="0" collapsed="false">
      <c r="A447" s="1" t="s">
        <v>194</v>
      </c>
      <c r="B447" s="1" t="s">
        <v>18</v>
      </c>
      <c r="C447" s="1" t="n">
        <v>600</v>
      </c>
      <c r="D447" s="1" t="s">
        <v>19</v>
      </c>
      <c r="E447" s="1" t="n">
        <v>2000</v>
      </c>
      <c r="F447" s="1"/>
      <c r="G447" s="1"/>
      <c r="H447" s="1"/>
      <c r="I447" s="1"/>
      <c r="J447" s="1"/>
      <c r="K447" s="1"/>
      <c r="L447" s="1"/>
      <c r="M447" s="1"/>
      <c r="N447" s="1"/>
      <c r="O447" s="1"/>
      <c r="P447" s="1"/>
    </row>
    <row r="448" customFormat="false" ht="13.8" hidden="false" customHeight="false" outlineLevel="0" collapsed="false">
      <c r="A448" s="1" t="s">
        <v>194</v>
      </c>
      <c r="B448" s="1"/>
      <c r="C448" s="1" t="n">
        <v>406</v>
      </c>
      <c r="D448" s="1" t="s">
        <v>233</v>
      </c>
      <c r="E448" s="1" t="n">
        <v>500</v>
      </c>
      <c r="F448" s="1"/>
      <c r="G448" s="1"/>
      <c r="H448" s="1"/>
      <c r="I448" s="1"/>
      <c r="J448" s="1"/>
      <c r="K448" s="1"/>
      <c r="L448" s="1"/>
      <c r="M448" s="1"/>
      <c r="N448" s="1"/>
      <c r="O448" s="1"/>
      <c r="P448" s="1"/>
    </row>
    <row r="449" customFormat="false" ht="15" hidden="false" customHeight="false" outlineLevel="0" collapsed="false">
      <c r="A449" s="1" t="s">
        <v>196</v>
      </c>
      <c r="B449" s="1"/>
      <c r="C449" s="1" t="n">
        <v>400</v>
      </c>
      <c r="D449" s="1" t="s">
        <v>42</v>
      </c>
      <c r="E449" s="1"/>
      <c r="F449" s="1" t="n">
        <v>500</v>
      </c>
      <c r="G449" s="1"/>
      <c r="H449" s="1"/>
      <c r="I449" s="1"/>
      <c r="J449" s="1"/>
      <c r="K449" s="1"/>
      <c r="L449" s="1"/>
      <c r="M449" s="1"/>
      <c r="N449" s="1"/>
      <c r="O449" s="1"/>
      <c r="P449" s="1"/>
    </row>
    <row r="450" customFormat="false" ht="15" hidden="false" customHeight="false" outlineLevel="0" collapsed="false">
      <c r="A450" s="1" t="s">
        <v>196</v>
      </c>
      <c r="B450" s="1"/>
      <c r="C450" s="1" t="n">
        <v>572</v>
      </c>
      <c r="D450" s="1" t="s">
        <v>24</v>
      </c>
      <c r="E450" s="1"/>
      <c r="F450" s="1" t="n">
        <v>2000</v>
      </c>
      <c r="G450" s="1"/>
      <c r="H450" s="1"/>
      <c r="I450" s="1"/>
      <c r="J450" s="1"/>
      <c r="K450" s="1"/>
      <c r="L450" s="1"/>
      <c r="M450" s="1"/>
      <c r="N450" s="1"/>
      <c r="O450" s="1"/>
      <c r="P450" s="1"/>
    </row>
    <row r="451" customFormat="false" ht="13.8" hidden="false" customHeight="false" outlineLevel="0" collapsed="false">
      <c r="A451" s="1"/>
      <c r="B451" s="1"/>
      <c r="C451" s="1"/>
      <c r="D451" s="1"/>
      <c r="E451" s="1"/>
      <c r="F451" s="1"/>
      <c r="G451" s="1"/>
      <c r="H451" s="1"/>
      <c r="I451" s="1"/>
      <c r="J451" s="1"/>
      <c r="K451" s="1"/>
      <c r="L451" s="1"/>
      <c r="M451" s="1"/>
      <c r="N451" s="1"/>
      <c r="O451" s="1"/>
      <c r="P451" s="1"/>
    </row>
    <row r="452" customFormat="false" ht="15" hidden="false" customHeight="false" outlineLevel="0" collapsed="false">
      <c r="A452" s="1"/>
      <c r="B452" s="1"/>
      <c r="C452" s="1"/>
      <c r="D452" s="1"/>
      <c r="E452" s="1"/>
      <c r="F452" s="1"/>
      <c r="G452" s="1"/>
      <c r="H452" s="1"/>
      <c r="I452" s="1"/>
      <c r="J452" s="1"/>
      <c r="K452" s="1"/>
      <c r="L452" s="1"/>
      <c r="M452" s="1"/>
      <c r="N452" s="1"/>
      <c r="O452" s="1"/>
      <c r="P452" s="1"/>
    </row>
    <row r="453" customFormat="false" ht="13.8" hidden="false" customHeight="false" outlineLevel="0" collapsed="false">
      <c r="A453" s="1"/>
      <c r="B453" s="1"/>
      <c r="C453" s="1"/>
      <c r="D453" s="1"/>
      <c r="E453" s="1"/>
      <c r="F453" s="1"/>
      <c r="G453" s="1"/>
      <c r="H453" s="1"/>
      <c r="I453" s="1"/>
      <c r="J453" s="1"/>
      <c r="K453" s="1"/>
      <c r="L453" s="1"/>
      <c r="M453" s="1"/>
      <c r="N453" s="1"/>
      <c r="O453" s="1"/>
      <c r="P453" s="1"/>
    </row>
    <row r="454" customFormat="false" ht="15" hidden="false" customHeight="false" outlineLevel="0" collapsed="false">
      <c r="A454" s="1"/>
      <c r="B454" s="1"/>
      <c r="C454" s="1"/>
      <c r="D454" s="1"/>
      <c r="E454" s="1"/>
      <c r="F454" s="1"/>
      <c r="G454" s="1"/>
      <c r="H454" s="1"/>
      <c r="I454" s="1"/>
      <c r="J454" s="1"/>
      <c r="K454" s="1"/>
      <c r="L454" s="1"/>
      <c r="M454" s="1"/>
      <c r="N454" s="1"/>
      <c r="O454" s="1"/>
      <c r="P454" s="1"/>
    </row>
    <row r="455" customFormat="false" ht="15" hidden="false" customHeight="false" outlineLevel="0" collapsed="false">
      <c r="A455" s="1"/>
      <c r="B455" s="1"/>
      <c r="C455" s="1"/>
      <c r="D455" s="1"/>
      <c r="E455" s="1"/>
      <c r="F455" s="1"/>
      <c r="G455" s="1"/>
      <c r="H455" s="1"/>
      <c r="I455" s="1"/>
      <c r="J455" s="1"/>
      <c r="K455" s="1"/>
      <c r="L455" s="1"/>
      <c r="M455" s="1"/>
      <c r="N455" s="1"/>
      <c r="O455" s="1"/>
      <c r="P455" s="1"/>
    </row>
    <row r="456" customFormat="false" ht="15" hidden="false" customHeight="false" outlineLevel="0" collapsed="false">
      <c r="A456" s="1"/>
      <c r="B456" s="1" t="s">
        <v>234</v>
      </c>
      <c r="C456" s="1"/>
      <c r="D456" s="1"/>
      <c r="E456" s="1"/>
      <c r="F456" s="1"/>
      <c r="G456" s="1"/>
      <c r="H456" s="1"/>
      <c r="I456" s="1"/>
      <c r="J456" s="1"/>
      <c r="K456" s="1"/>
      <c r="L456" s="1"/>
      <c r="M456" s="1"/>
      <c r="N456" s="1"/>
      <c r="O456" s="1"/>
      <c r="P456" s="1"/>
    </row>
    <row r="457" customFormat="false" ht="15" hidden="false" customHeight="false" outlineLevel="0" collapsed="false">
      <c r="A457" s="1"/>
      <c r="B457" s="1"/>
      <c r="C457" s="1"/>
      <c r="D457" s="1"/>
      <c r="E457" s="1"/>
      <c r="F457" s="1"/>
      <c r="G457" s="1"/>
      <c r="H457" s="1"/>
      <c r="I457" s="1"/>
      <c r="J457" s="1"/>
      <c r="K457" s="1"/>
      <c r="L457" s="1"/>
      <c r="M457" s="1"/>
      <c r="N457" s="1"/>
      <c r="O457" s="1"/>
      <c r="P457" s="1"/>
    </row>
    <row r="458" customFormat="false" ht="13.8" hidden="false" customHeight="false" outlineLevel="0" collapsed="false">
      <c r="A458" s="1"/>
      <c r="B458" s="1"/>
      <c r="C458" s="1"/>
      <c r="D458" s="1"/>
      <c r="E458" s="8" t="n">
        <f aca="false">+SUM(E460:E466)</f>
        <v>1500</v>
      </c>
      <c r="F458" s="8" t="n">
        <f aca="false">+SUM(F460:F466)</f>
        <v>1500</v>
      </c>
      <c r="G458" s="1"/>
      <c r="H458" s="1"/>
      <c r="I458" s="1"/>
      <c r="J458" s="1"/>
      <c r="K458" s="1"/>
      <c r="L458" s="1"/>
      <c r="M458" s="1"/>
      <c r="N458" s="1"/>
      <c r="O458" s="1"/>
      <c r="P458" s="1"/>
    </row>
    <row r="459" customFormat="false" ht="13.8" hidden="false" customHeight="false" outlineLevel="0" collapsed="false">
      <c r="A459" s="1"/>
      <c r="B459" s="9" t="s">
        <v>13</v>
      </c>
      <c r="C459" s="10" t="s">
        <v>14</v>
      </c>
      <c r="D459" s="10" t="s">
        <v>1</v>
      </c>
      <c r="E459" s="10" t="s">
        <v>15</v>
      </c>
      <c r="F459" s="11" t="s">
        <v>16</v>
      </c>
      <c r="G459" s="1"/>
      <c r="H459" s="1"/>
      <c r="I459" s="1"/>
      <c r="J459" s="1"/>
      <c r="K459" s="1"/>
      <c r="L459" s="1"/>
      <c r="M459" s="1"/>
      <c r="N459" s="1"/>
      <c r="O459" s="1"/>
      <c r="P459" s="1"/>
    </row>
    <row r="460" customFormat="false" ht="15" hidden="false" customHeight="false" outlineLevel="0" collapsed="false">
      <c r="A460" s="1" t="s">
        <v>194</v>
      </c>
      <c r="B460" s="1"/>
      <c r="C460" s="1" t="n">
        <v>602</v>
      </c>
      <c r="D460" s="1" t="s">
        <v>235</v>
      </c>
      <c r="E460" s="1" t="n">
        <v>500</v>
      </c>
      <c r="F460" s="1"/>
      <c r="G460" s="1"/>
      <c r="H460" s="1"/>
      <c r="I460" s="1"/>
      <c r="J460" s="1"/>
      <c r="K460" s="1"/>
      <c r="L460" s="1"/>
      <c r="M460" s="1"/>
      <c r="N460" s="1"/>
      <c r="O460" s="1"/>
      <c r="P460" s="1"/>
    </row>
    <row r="461" customFormat="false" ht="13.8" hidden="false" customHeight="false" outlineLevel="0" collapsed="false">
      <c r="A461" s="1" t="s">
        <v>196</v>
      </c>
      <c r="B461" s="1"/>
      <c r="C461" s="1" t="n">
        <v>406</v>
      </c>
      <c r="D461" s="1" t="s">
        <v>233</v>
      </c>
      <c r="E461" s="1"/>
      <c r="F461" s="1" t="n">
        <v>500</v>
      </c>
      <c r="G461" s="1"/>
      <c r="H461" s="1"/>
      <c r="I461" s="1"/>
      <c r="J461" s="1"/>
      <c r="K461" s="1"/>
      <c r="L461" s="1"/>
      <c r="M461" s="1"/>
      <c r="N461" s="1"/>
      <c r="O461" s="1"/>
      <c r="P461" s="1"/>
    </row>
    <row r="462" customFormat="false" ht="15" hidden="false" customHeight="false" outlineLevel="0" collapsed="false">
      <c r="A462" s="1"/>
      <c r="B462" s="1"/>
      <c r="C462" s="1"/>
      <c r="D462" s="1"/>
      <c r="E462" s="1"/>
      <c r="F462" s="1"/>
      <c r="G462" s="1"/>
      <c r="H462" s="1"/>
      <c r="I462" s="1"/>
      <c r="J462" s="1"/>
      <c r="K462" s="1"/>
      <c r="L462" s="1"/>
      <c r="M462" s="1"/>
      <c r="N462" s="1"/>
      <c r="O462" s="1"/>
      <c r="P462" s="1"/>
    </row>
    <row r="463" customFormat="false" ht="13.8" hidden="false" customHeight="false" outlineLevel="0" collapsed="false">
      <c r="A463" s="1"/>
      <c r="B463" s="1"/>
      <c r="C463" s="1"/>
      <c r="D463" s="1"/>
      <c r="E463" s="8" t="n">
        <f aca="false">+SUM(E465:E471)</f>
        <v>500</v>
      </c>
      <c r="F463" s="8" t="n">
        <f aca="false">+SUM(F465:F471)</f>
        <v>500</v>
      </c>
      <c r="G463" s="1"/>
      <c r="H463" s="1"/>
      <c r="I463" s="1"/>
      <c r="J463" s="1"/>
      <c r="K463" s="1"/>
      <c r="L463" s="1"/>
      <c r="M463" s="1"/>
      <c r="N463" s="1"/>
      <c r="O463" s="1"/>
      <c r="P463" s="1"/>
    </row>
    <row r="464" customFormat="false" ht="13.8" hidden="false" customHeight="false" outlineLevel="0" collapsed="false">
      <c r="A464" s="1"/>
      <c r="B464" s="9" t="s">
        <v>13</v>
      </c>
      <c r="C464" s="10" t="s">
        <v>14</v>
      </c>
      <c r="D464" s="10" t="s">
        <v>1</v>
      </c>
      <c r="E464" s="10" t="s">
        <v>15</v>
      </c>
      <c r="F464" s="11" t="s">
        <v>16</v>
      </c>
      <c r="G464" s="1"/>
      <c r="H464" s="1"/>
      <c r="I464" s="1"/>
      <c r="J464" s="1"/>
      <c r="K464" s="1"/>
      <c r="L464" s="1"/>
      <c r="M464" s="1"/>
      <c r="N464" s="1"/>
      <c r="O464" s="1"/>
      <c r="P464" s="1"/>
    </row>
    <row r="465" customFormat="false" ht="15" hidden="false" customHeight="false" outlineLevel="0" collapsed="false">
      <c r="A465" s="1" t="s">
        <v>194</v>
      </c>
      <c r="B465" s="1"/>
      <c r="C465" s="1" t="n">
        <v>326</v>
      </c>
      <c r="D465" s="1" t="s">
        <v>236</v>
      </c>
      <c r="E465" s="1" t="n">
        <f aca="false">E460</f>
        <v>500</v>
      </c>
      <c r="F465" s="1"/>
      <c r="G465" s="1"/>
      <c r="H465" s="1"/>
      <c r="I465" s="1"/>
      <c r="J465" s="1"/>
      <c r="K465" s="1"/>
      <c r="L465" s="1"/>
      <c r="M465" s="1"/>
      <c r="N465" s="1"/>
      <c r="O465" s="1"/>
      <c r="P465" s="1"/>
    </row>
    <row r="466" customFormat="false" ht="13.8" hidden="false" customHeight="false" outlineLevel="0" collapsed="false">
      <c r="A466" s="1" t="s">
        <v>196</v>
      </c>
      <c r="B466" s="1"/>
      <c r="C466" s="1" t="n">
        <v>602</v>
      </c>
      <c r="D466" s="1" t="s">
        <v>235</v>
      </c>
      <c r="E466" s="1"/>
      <c r="F466" s="1" t="n">
        <f aca="false">E465</f>
        <v>500</v>
      </c>
      <c r="G466" s="1"/>
      <c r="H466" s="1"/>
      <c r="I466" s="1"/>
      <c r="J466" s="1"/>
      <c r="K466" s="1"/>
      <c r="L466" s="1"/>
      <c r="M466" s="1"/>
      <c r="N466" s="1"/>
      <c r="O466" s="1"/>
      <c r="P466" s="1"/>
    </row>
    <row r="467" customFormat="false" ht="15" hidden="false" customHeight="false" outlineLevel="0" collapsed="false">
      <c r="A467" s="1"/>
      <c r="B467" s="1"/>
      <c r="C467" s="1"/>
      <c r="D467" s="1"/>
      <c r="E467" s="1"/>
      <c r="F467" s="1"/>
      <c r="G467" s="1"/>
      <c r="H467" s="1"/>
      <c r="I467" s="1"/>
      <c r="J467" s="1"/>
      <c r="K467" s="1"/>
      <c r="L467" s="1"/>
      <c r="M467" s="1"/>
      <c r="N467" s="1"/>
      <c r="O467" s="1"/>
      <c r="P467" s="1"/>
    </row>
    <row r="468" customFormat="false" ht="15" hidden="false" customHeight="false" outlineLevel="0" collapsed="false">
      <c r="A468" s="1"/>
      <c r="B468" s="1"/>
      <c r="C468" s="1"/>
      <c r="D468" s="1"/>
      <c r="E468" s="1"/>
      <c r="F468" s="1"/>
      <c r="G468" s="1"/>
      <c r="H468" s="1"/>
      <c r="I468" s="1"/>
      <c r="J468" s="1"/>
      <c r="K468" s="1"/>
      <c r="L468" s="1"/>
      <c r="M468" s="1"/>
      <c r="N468" s="1"/>
      <c r="O468" s="1"/>
      <c r="P468" s="1"/>
    </row>
    <row r="469" customFormat="false" ht="15" hidden="false" customHeight="false" outlineLevel="0" collapsed="false">
      <c r="A469" s="1"/>
      <c r="B469" s="1" t="s">
        <v>237</v>
      </c>
      <c r="C469" s="1"/>
      <c r="D469" s="1"/>
      <c r="E469" s="1"/>
      <c r="F469" s="1"/>
      <c r="G469" s="1"/>
      <c r="H469" s="1"/>
      <c r="I469" s="1"/>
      <c r="J469" s="1"/>
      <c r="K469" s="1"/>
      <c r="L469" s="1"/>
      <c r="M469" s="1"/>
      <c r="N469" s="1"/>
      <c r="O469" s="1"/>
      <c r="P469" s="1"/>
    </row>
    <row r="470" customFormat="false" ht="15" hidden="false" customHeight="false" outlineLevel="0" collapsed="false">
      <c r="A470" s="1"/>
      <c r="B470" s="1"/>
      <c r="C470" s="1"/>
      <c r="D470" s="1"/>
      <c r="E470" s="1"/>
      <c r="F470" s="1"/>
      <c r="G470" s="1"/>
      <c r="H470" s="1"/>
      <c r="I470" s="1"/>
      <c r="J470" s="1"/>
      <c r="K470" s="1"/>
      <c r="L470" s="1"/>
      <c r="M470" s="1"/>
      <c r="N470" s="1"/>
      <c r="O470" s="1"/>
      <c r="P470" s="1"/>
    </row>
    <row r="471" customFormat="false" ht="15" hidden="false" customHeight="false" outlineLevel="0" collapsed="false">
      <c r="A471" s="1"/>
      <c r="B471" s="1"/>
      <c r="C471" s="1"/>
      <c r="D471" s="1"/>
      <c r="E471" s="1"/>
      <c r="F471" s="1"/>
      <c r="G471" s="1"/>
      <c r="H471" s="1"/>
      <c r="I471" s="1"/>
      <c r="J471" s="1"/>
      <c r="K471" s="1"/>
      <c r="L471" s="1"/>
      <c r="M471" s="1"/>
      <c r="N471" s="1"/>
      <c r="O471" s="1"/>
      <c r="P471" s="1"/>
    </row>
    <row r="472" customFormat="false" ht="13.8" hidden="false" customHeight="false" outlineLevel="0" collapsed="false">
      <c r="A472" s="1"/>
      <c r="B472" s="1"/>
      <c r="C472" s="1"/>
      <c r="D472" s="1"/>
      <c r="E472" s="8" t="n">
        <f aca="false">+SUM(E474:E480)</f>
        <v>500</v>
      </c>
      <c r="F472" s="8" t="n">
        <f aca="false">+SUM(F474:F480)</f>
        <v>500</v>
      </c>
      <c r="G472" s="1"/>
      <c r="H472" s="1"/>
      <c r="I472" s="1"/>
      <c r="J472" s="1"/>
      <c r="K472" s="1"/>
      <c r="L472" s="1"/>
      <c r="M472" s="1"/>
      <c r="N472" s="1"/>
      <c r="O472" s="1"/>
      <c r="P472" s="1"/>
    </row>
    <row r="473" customFormat="false" ht="13.8" hidden="false" customHeight="false" outlineLevel="0" collapsed="false">
      <c r="A473" s="1"/>
      <c r="B473" s="9" t="s">
        <v>13</v>
      </c>
      <c r="C473" s="10" t="s">
        <v>14</v>
      </c>
      <c r="D473" s="10" t="s">
        <v>1</v>
      </c>
      <c r="E473" s="10" t="s">
        <v>15</v>
      </c>
      <c r="F473" s="11" t="s">
        <v>16</v>
      </c>
      <c r="G473" s="1"/>
      <c r="H473" s="1"/>
      <c r="I473" s="1"/>
      <c r="J473" s="1"/>
      <c r="K473" s="1"/>
      <c r="L473" s="1"/>
      <c r="M473" s="1"/>
      <c r="N473" s="1"/>
      <c r="O473" s="1"/>
      <c r="P473" s="1"/>
    </row>
    <row r="474" customFormat="false" ht="15" hidden="false" customHeight="false" outlineLevel="0" collapsed="false">
      <c r="A474" s="1" t="s">
        <v>194</v>
      </c>
      <c r="B474" s="1"/>
      <c r="C474" s="1" t="n">
        <v>400</v>
      </c>
      <c r="D474" s="1" t="s">
        <v>42</v>
      </c>
      <c r="E474" s="1" t="n">
        <f aca="false">E465</f>
        <v>500</v>
      </c>
      <c r="F474" s="1"/>
      <c r="G474" s="1"/>
      <c r="H474" s="1"/>
      <c r="I474" s="1"/>
      <c r="J474" s="1"/>
      <c r="K474" s="1"/>
      <c r="L474" s="1"/>
      <c r="M474" s="1"/>
      <c r="N474" s="1"/>
      <c r="O474" s="1"/>
      <c r="P474" s="1"/>
    </row>
    <row r="475" customFormat="false" ht="15" hidden="false" customHeight="false" outlineLevel="0" collapsed="false">
      <c r="A475" s="1" t="s">
        <v>196</v>
      </c>
      <c r="B475" s="1"/>
      <c r="C475" s="1" t="n">
        <v>572</v>
      </c>
      <c r="D475" s="1" t="s">
        <v>24</v>
      </c>
      <c r="E475" s="1"/>
      <c r="F475" s="1" t="n">
        <f aca="false">E474</f>
        <v>500</v>
      </c>
      <c r="G475" s="1"/>
      <c r="H475" s="1"/>
      <c r="I475" s="1"/>
      <c r="J475" s="1"/>
      <c r="K475" s="1"/>
      <c r="L475" s="1"/>
      <c r="M475" s="1"/>
      <c r="N475" s="1"/>
      <c r="O475" s="1"/>
      <c r="P475" s="1"/>
    </row>
    <row r="476" customFormat="false" ht="15" hidden="false" customHeight="false" outlineLevel="0" collapsed="false">
      <c r="A476" s="1"/>
      <c r="B476" s="1"/>
      <c r="C476" s="1"/>
      <c r="D476" s="1"/>
      <c r="E476" s="1"/>
      <c r="F476" s="1"/>
      <c r="G476" s="1"/>
      <c r="H476" s="1"/>
      <c r="I476" s="1"/>
      <c r="J476" s="1"/>
      <c r="K476" s="1"/>
      <c r="L476" s="1"/>
      <c r="M476" s="1"/>
      <c r="N476" s="1"/>
      <c r="O476" s="1"/>
      <c r="P476" s="1"/>
    </row>
    <row r="477" customFormat="false" ht="15" hidden="false" customHeight="false" outlineLevel="0" collapsed="false">
      <c r="A477" s="1"/>
      <c r="B477" s="1"/>
      <c r="C477" s="1"/>
      <c r="D477" s="1"/>
      <c r="E477" s="1"/>
      <c r="F477" s="1"/>
      <c r="G477" s="1"/>
      <c r="H477" s="1"/>
      <c r="I477" s="1"/>
      <c r="J477" s="1"/>
      <c r="K477" s="1"/>
      <c r="L477" s="1"/>
      <c r="M477" s="1"/>
      <c r="N477" s="1"/>
      <c r="O477" s="1"/>
      <c r="P477" s="1"/>
    </row>
    <row r="478" customFormat="false" ht="15" hidden="false" customHeight="false" outlineLevel="0" collapsed="false">
      <c r="A478" s="1"/>
      <c r="B478" s="1"/>
      <c r="C478" s="1"/>
      <c r="D478" s="1"/>
      <c r="E478" s="1"/>
      <c r="F478" s="1"/>
      <c r="G478" s="1"/>
      <c r="H478" s="1"/>
      <c r="I478" s="1"/>
      <c r="J478" s="1"/>
      <c r="K478" s="1"/>
      <c r="L478" s="1"/>
      <c r="M478" s="1"/>
      <c r="N478" s="1"/>
      <c r="O478" s="1"/>
      <c r="P478" s="1"/>
    </row>
    <row r="479" customFormat="false" ht="15" hidden="false" customHeight="false" outlineLevel="0" collapsed="false">
      <c r="A479" s="1"/>
      <c r="B479" s="1"/>
      <c r="C479" s="1"/>
      <c r="D479" s="1"/>
      <c r="E479" s="1"/>
      <c r="F479" s="1"/>
      <c r="G479" s="1"/>
      <c r="H479" s="1"/>
      <c r="I479" s="1"/>
      <c r="J479" s="1"/>
      <c r="K479" s="1"/>
      <c r="L479" s="1"/>
      <c r="M479" s="1"/>
      <c r="N479" s="1"/>
      <c r="O479" s="1"/>
      <c r="P479" s="1"/>
    </row>
    <row r="480" customFormat="false" ht="15" hidden="false" customHeight="false" outlineLevel="0" collapsed="false">
      <c r="A480" s="1"/>
      <c r="B480" s="1"/>
      <c r="C480" s="1"/>
      <c r="D480" s="1"/>
      <c r="E480" s="1"/>
      <c r="F480" s="1"/>
      <c r="G480" s="1"/>
      <c r="H480" s="1"/>
      <c r="I480" s="1"/>
      <c r="J480" s="1"/>
      <c r="K480" s="1"/>
      <c r="L480" s="1"/>
      <c r="M480" s="1"/>
      <c r="N480" s="1"/>
      <c r="O480" s="1"/>
      <c r="P480" s="1"/>
    </row>
    <row r="481" customFormat="false" ht="15" hidden="false" customHeight="false" outlineLevel="0" collapsed="false">
      <c r="A481" s="1"/>
      <c r="B481" s="1"/>
      <c r="C481" s="1"/>
      <c r="D481" s="1"/>
      <c r="E481" s="1"/>
      <c r="F481" s="1"/>
      <c r="G481" s="1"/>
      <c r="H481" s="1"/>
      <c r="I481" s="1"/>
      <c r="J481" s="1"/>
      <c r="K481" s="1"/>
      <c r="L481" s="1"/>
      <c r="M481" s="1"/>
      <c r="N481" s="1"/>
      <c r="O481" s="1"/>
      <c r="P481" s="1"/>
    </row>
    <row r="482" customFormat="false" ht="15" hidden="false" customHeight="true" outlineLevel="0" collapsed="false">
      <c r="A482" s="1"/>
      <c r="B482" s="7" t="s">
        <v>238</v>
      </c>
      <c r="C482" s="7"/>
      <c r="D482" s="7"/>
      <c r="E482" s="7"/>
      <c r="F482" s="7"/>
      <c r="G482" s="7"/>
      <c r="H482" s="1"/>
      <c r="I482" s="1"/>
      <c r="J482" s="1"/>
      <c r="K482" s="1"/>
      <c r="L482" s="1"/>
      <c r="M482" s="1"/>
      <c r="N482" s="1"/>
      <c r="O482" s="1"/>
      <c r="P482" s="1"/>
    </row>
    <row r="483" customFormat="false" ht="15" hidden="false" customHeight="false" outlineLevel="0" collapsed="false">
      <c r="A483" s="1"/>
      <c r="B483" s="7"/>
      <c r="C483" s="7"/>
      <c r="D483" s="7"/>
      <c r="E483" s="7"/>
      <c r="F483" s="7"/>
      <c r="G483" s="7"/>
      <c r="H483" s="1"/>
      <c r="I483" s="1"/>
      <c r="J483" s="1"/>
      <c r="K483" s="1"/>
      <c r="L483" s="1"/>
      <c r="M483" s="1"/>
      <c r="N483" s="1"/>
      <c r="O483" s="1"/>
      <c r="P483" s="1"/>
    </row>
    <row r="484" customFormat="false" ht="15" hidden="false" customHeight="false" outlineLevel="0" collapsed="false">
      <c r="A484" s="1"/>
      <c r="B484" s="1"/>
      <c r="C484" s="1"/>
      <c r="D484" s="1"/>
      <c r="E484" s="1"/>
      <c r="F484" s="1"/>
      <c r="G484" s="1"/>
      <c r="H484" s="1"/>
      <c r="I484" s="1"/>
      <c r="J484" s="1"/>
      <c r="K484" s="1"/>
      <c r="L484" s="1"/>
      <c r="M484" s="1"/>
      <c r="N484" s="1"/>
      <c r="O484" s="1"/>
      <c r="P484" s="1"/>
    </row>
    <row r="485" customFormat="false" ht="13.8" hidden="false" customHeight="false" outlineLevel="0" collapsed="false">
      <c r="A485" s="1"/>
      <c r="B485" s="1"/>
      <c r="C485" s="1"/>
      <c r="D485" s="1"/>
      <c r="E485" s="8" t="n">
        <f aca="false">+SUM(E487:E493)</f>
        <v>5400</v>
      </c>
      <c r="F485" s="8" t="n">
        <f aca="false">+SUM(F487:F493)</f>
        <v>5400</v>
      </c>
      <c r="G485" s="1"/>
      <c r="H485" s="1"/>
      <c r="I485" s="1"/>
      <c r="J485" s="1"/>
      <c r="K485" s="1"/>
      <c r="L485" s="1"/>
      <c r="M485" s="1"/>
      <c r="N485" s="1"/>
      <c r="O485" s="1"/>
      <c r="P485" s="1"/>
    </row>
    <row r="486" customFormat="false" ht="13.8" hidden="false" customHeight="false" outlineLevel="0" collapsed="false">
      <c r="A486" s="1"/>
      <c r="B486" s="9" t="s">
        <v>13</v>
      </c>
      <c r="C486" s="10" t="s">
        <v>14</v>
      </c>
      <c r="D486" s="10" t="s">
        <v>1</v>
      </c>
      <c r="E486" s="10" t="s">
        <v>15</v>
      </c>
      <c r="F486" s="11" t="s">
        <v>16</v>
      </c>
      <c r="G486" s="1"/>
      <c r="H486" s="1"/>
      <c r="I486" s="1"/>
      <c r="J486" s="1"/>
      <c r="K486" s="1"/>
      <c r="L486" s="1"/>
      <c r="M486" s="1"/>
      <c r="N486" s="1"/>
      <c r="O486" s="1"/>
      <c r="P486" s="1"/>
    </row>
    <row r="487" customFormat="false" ht="15" hidden="false" customHeight="false" outlineLevel="0" collapsed="false">
      <c r="A487" s="1" t="s">
        <v>194</v>
      </c>
      <c r="B487" s="1" t="s">
        <v>9</v>
      </c>
      <c r="C487" s="1" t="n">
        <v>700</v>
      </c>
      <c r="D487" s="1" t="s">
        <v>61</v>
      </c>
      <c r="E487" s="1" t="n">
        <v>5000</v>
      </c>
      <c r="F487" s="1"/>
      <c r="G487" s="1"/>
      <c r="H487" s="1"/>
      <c r="I487" s="1"/>
      <c r="J487" s="1"/>
      <c r="K487" s="1"/>
      <c r="L487" s="1"/>
      <c r="M487" s="1"/>
      <c r="N487" s="1"/>
      <c r="O487" s="1"/>
      <c r="P487" s="1"/>
    </row>
    <row r="488" customFormat="false" ht="15" hidden="false" customHeight="false" outlineLevel="0" collapsed="false">
      <c r="A488" s="1" t="s">
        <v>196</v>
      </c>
      <c r="B488" s="1"/>
      <c r="C488" s="1" t="n">
        <v>430</v>
      </c>
      <c r="D488" s="1" t="s">
        <v>58</v>
      </c>
      <c r="E488" s="1"/>
      <c r="F488" s="1" t="n">
        <f aca="false">E487</f>
        <v>5000</v>
      </c>
      <c r="G488" s="1"/>
      <c r="H488" s="1"/>
      <c r="I488" s="1"/>
      <c r="J488" s="1"/>
      <c r="K488" s="1"/>
      <c r="L488" s="1"/>
      <c r="M488" s="1"/>
      <c r="N488" s="1"/>
      <c r="O488" s="1"/>
      <c r="P488" s="1"/>
    </row>
    <row r="489" customFormat="false" ht="15" hidden="false" customHeight="false" outlineLevel="0" collapsed="false">
      <c r="A489" s="1"/>
      <c r="B489" s="1"/>
      <c r="C489" s="1"/>
      <c r="D489" s="1"/>
      <c r="E489" s="1"/>
      <c r="F489" s="1"/>
      <c r="G489" s="1"/>
      <c r="H489" s="1"/>
      <c r="I489" s="1"/>
      <c r="J489" s="1"/>
      <c r="K489" s="1"/>
      <c r="L489" s="1"/>
      <c r="M489" s="1"/>
      <c r="N489" s="1"/>
      <c r="O489" s="1"/>
      <c r="P489" s="1"/>
    </row>
    <row r="490" customFormat="false" ht="13.8" hidden="false" customHeight="false" outlineLevel="0" collapsed="false">
      <c r="A490" s="1"/>
      <c r="B490" s="1"/>
      <c r="C490" s="1"/>
      <c r="D490" s="1"/>
      <c r="E490" s="8" t="n">
        <f aca="false">+SUM(E492:E498)</f>
        <v>200</v>
      </c>
      <c r="F490" s="8" t="n">
        <f aca="false">+SUM(F492:F498)</f>
        <v>200</v>
      </c>
      <c r="G490" s="1"/>
      <c r="H490" s="1"/>
      <c r="I490" s="1"/>
      <c r="J490" s="1"/>
      <c r="K490" s="1"/>
      <c r="L490" s="1"/>
      <c r="M490" s="1"/>
      <c r="N490" s="1"/>
      <c r="O490" s="1"/>
      <c r="P490" s="1"/>
    </row>
    <row r="491" customFormat="false" ht="13.8" hidden="false" customHeight="false" outlineLevel="0" collapsed="false">
      <c r="A491" s="1"/>
      <c r="B491" s="9" t="s">
        <v>13</v>
      </c>
      <c r="C491" s="10" t="s">
        <v>14</v>
      </c>
      <c r="D491" s="10" t="s">
        <v>1</v>
      </c>
      <c r="E491" s="10" t="s">
        <v>15</v>
      </c>
      <c r="F491" s="11" t="s">
        <v>16</v>
      </c>
      <c r="G491" s="1"/>
      <c r="H491" s="1"/>
      <c r="I491" s="1"/>
      <c r="J491" s="1"/>
      <c r="K491" s="1"/>
      <c r="L491" s="1"/>
      <c r="M491" s="1"/>
      <c r="N491" s="1"/>
      <c r="O491" s="1"/>
      <c r="P491" s="1"/>
    </row>
    <row r="492" customFormat="false" ht="13.8" hidden="false" customHeight="false" outlineLevel="0" collapsed="false">
      <c r="A492" s="1" t="s">
        <v>194</v>
      </c>
      <c r="B492" s="1" t="s">
        <v>239</v>
      </c>
      <c r="C492" s="1" t="n">
        <v>430</v>
      </c>
      <c r="D492" s="1" t="s">
        <v>58</v>
      </c>
      <c r="E492" s="1" t="n">
        <v>200</v>
      </c>
      <c r="F492" s="1"/>
      <c r="G492" s="1"/>
      <c r="H492" s="1"/>
      <c r="I492" s="1"/>
      <c r="J492" s="1"/>
      <c r="K492" s="1"/>
      <c r="L492" s="1"/>
      <c r="M492" s="1"/>
      <c r="N492" s="1"/>
      <c r="O492" s="1"/>
      <c r="P492" s="1"/>
    </row>
    <row r="493" customFormat="false" ht="13.8" hidden="false" customHeight="false" outlineLevel="0" collapsed="false">
      <c r="A493" s="1" t="s">
        <v>196</v>
      </c>
      <c r="B493" s="1"/>
      <c r="C493" s="1" t="n">
        <v>437</v>
      </c>
      <c r="D493" s="1" t="s">
        <v>240</v>
      </c>
      <c r="E493" s="1"/>
      <c r="F493" s="1" t="n">
        <v>200</v>
      </c>
      <c r="G493" s="1"/>
      <c r="H493" s="1"/>
      <c r="I493" s="1"/>
      <c r="J493" s="1"/>
      <c r="K493" s="1"/>
      <c r="L493" s="1"/>
      <c r="M493" s="1"/>
      <c r="N493" s="1"/>
      <c r="O493" s="1"/>
      <c r="P493" s="1"/>
    </row>
    <row r="494" customFormat="false" ht="15" hidden="false" customHeight="false" outlineLevel="0" collapsed="false">
      <c r="A494" s="1"/>
      <c r="B494" s="1"/>
      <c r="C494" s="1"/>
      <c r="D494" s="1"/>
      <c r="E494" s="1"/>
      <c r="F494" s="1"/>
      <c r="G494" s="1"/>
      <c r="H494" s="1"/>
      <c r="I494" s="1"/>
      <c r="J494" s="1"/>
      <c r="K494" s="1"/>
      <c r="L494" s="1"/>
      <c r="M494" s="1"/>
      <c r="N494" s="1"/>
      <c r="O494" s="1"/>
      <c r="P494" s="1"/>
    </row>
    <row r="495" customFormat="false" ht="15" hidden="false" customHeight="false" outlineLevel="0" collapsed="false">
      <c r="A495" s="1"/>
      <c r="B495" s="1"/>
      <c r="C495" s="1"/>
      <c r="D495" s="1"/>
      <c r="E495" s="1"/>
      <c r="F495" s="1"/>
      <c r="G495" s="1"/>
      <c r="H495" s="1"/>
      <c r="I495" s="1"/>
      <c r="J495" s="1"/>
      <c r="K495" s="1"/>
      <c r="L495" s="1"/>
      <c r="M495" s="1"/>
      <c r="N495" s="1"/>
      <c r="O495" s="1"/>
      <c r="P495" s="1"/>
    </row>
    <row r="496" customFormat="false" ht="15" hidden="false" customHeight="false" outlineLevel="0" collapsed="false">
      <c r="A496" s="1"/>
      <c r="B496" s="1"/>
      <c r="C496" s="1"/>
      <c r="D496" s="1"/>
      <c r="E496" s="1"/>
      <c r="F496" s="1"/>
      <c r="G496" s="1"/>
      <c r="H496" s="1"/>
      <c r="I496" s="1"/>
      <c r="J496" s="1"/>
      <c r="K496" s="1"/>
      <c r="L496" s="1"/>
      <c r="M496" s="1"/>
      <c r="N496" s="1"/>
      <c r="O496" s="1"/>
      <c r="P496" s="1"/>
    </row>
    <row r="497" customFormat="false" ht="15" hidden="false" customHeight="false" outlineLevel="0" collapsed="false">
      <c r="A497" s="1"/>
      <c r="B497" s="1"/>
      <c r="C497" s="1"/>
      <c r="D497" s="1"/>
      <c r="E497" s="1"/>
      <c r="F497" s="1"/>
      <c r="G497" s="1"/>
      <c r="H497" s="1"/>
      <c r="I497" s="1"/>
      <c r="J497" s="1"/>
      <c r="K497" s="1"/>
      <c r="L497" s="1"/>
      <c r="M497" s="1"/>
      <c r="N497" s="1"/>
      <c r="O497" s="1"/>
      <c r="P497" s="1"/>
    </row>
    <row r="498" customFormat="false" ht="15" hidden="false" customHeight="false" outlineLevel="0" collapsed="false">
      <c r="A498" s="1"/>
      <c r="B498" s="1"/>
      <c r="C498" s="1"/>
      <c r="D498" s="1"/>
      <c r="E498" s="1"/>
      <c r="F498" s="1"/>
      <c r="G498" s="1"/>
      <c r="H498" s="1"/>
      <c r="I498" s="1"/>
      <c r="J498" s="1"/>
      <c r="K498" s="1"/>
      <c r="L498" s="1"/>
      <c r="M498" s="1"/>
      <c r="N498" s="1"/>
      <c r="O498" s="1"/>
      <c r="P498" s="1"/>
    </row>
    <row r="499" customFormat="false" ht="15" hidden="false" customHeight="false" outlineLevel="0" collapsed="false">
      <c r="A499" s="1"/>
      <c r="B499" s="1"/>
      <c r="C499" s="1"/>
      <c r="D499" s="1"/>
      <c r="E499" s="1"/>
      <c r="F499" s="1"/>
      <c r="G499" s="1"/>
      <c r="H499" s="1"/>
      <c r="I499" s="1"/>
      <c r="J499" s="1"/>
      <c r="K499" s="1"/>
      <c r="L499" s="1"/>
      <c r="M499" s="1"/>
      <c r="N499" s="1"/>
      <c r="O499" s="1"/>
      <c r="P499" s="1"/>
    </row>
    <row r="500" customFormat="false" ht="15" hidden="false" customHeight="false" outlineLevel="0" collapsed="false">
      <c r="A500" s="1"/>
      <c r="B500" s="1" t="s">
        <v>241</v>
      </c>
      <c r="C500" s="1"/>
      <c r="D500" s="1"/>
      <c r="E500" s="1"/>
      <c r="F500" s="1"/>
      <c r="G500" s="1"/>
      <c r="H500" s="1"/>
      <c r="I500" s="1"/>
      <c r="J500" s="1"/>
      <c r="K500" s="1"/>
      <c r="L500" s="1"/>
      <c r="M500" s="1"/>
      <c r="N500" s="1"/>
      <c r="O500" s="1"/>
      <c r="P500" s="1"/>
    </row>
    <row r="501" customFormat="false" ht="15" hidden="false" customHeight="false" outlineLevel="0" collapsed="false">
      <c r="A501" s="1"/>
      <c r="B501" s="1"/>
      <c r="C501" s="1"/>
      <c r="D501" s="1"/>
      <c r="E501" s="1"/>
      <c r="F501" s="1"/>
      <c r="G501" s="1"/>
      <c r="H501" s="1"/>
      <c r="I501" s="1"/>
      <c r="J501" s="1"/>
      <c r="K501" s="1"/>
      <c r="L501" s="1"/>
      <c r="M501" s="1"/>
      <c r="N501" s="1"/>
      <c r="O501" s="1"/>
      <c r="P501" s="1"/>
    </row>
    <row r="502" customFormat="false" ht="13.8" hidden="false" customHeight="false" outlineLevel="0" collapsed="false">
      <c r="A502" s="1"/>
      <c r="B502" s="1"/>
      <c r="C502" s="1"/>
      <c r="D502" s="1"/>
      <c r="E502" s="8" t="n">
        <f aca="false">+SUM(E504:E510)</f>
        <v>200</v>
      </c>
      <c r="F502" s="8" t="n">
        <f aca="false">+SUM(F504:F510)</f>
        <v>200</v>
      </c>
      <c r="G502" s="1"/>
      <c r="H502" s="1"/>
      <c r="I502" s="1"/>
      <c r="J502" s="1"/>
      <c r="K502" s="1"/>
      <c r="L502" s="1"/>
      <c r="M502" s="1"/>
      <c r="N502" s="1"/>
      <c r="O502" s="1"/>
      <c r="P502" s="1"/>
    </row>
    <row r="503" customFormat="false" ht="13.8" hidden="false" customHeight="false" outlineLevel="0" collapsed="false">
      <c r="A503" s="1"/>
      <c r="B503" s="9" t="s">
        <v>13</v>
      </c>
      <c r="C503" s="10" t="s">
        <v>14</v>
      </c>
      <c r="D503" s="10" t="s">
        <v>1</v>
      </c>
      <c r="E503" s="10" t="s">
        <v>15</v>
      </c>
      <c r="F503" s="11" t="s">
        <v>16</v>
      </c>
      <c r="G503" s="1"/>
      <c r="H503" s="1"/>
      <c r="I503" s="1"/>
      <c r="J503" s="1"/>
      <c r="K503" s="1"/>
      <c r="L503" s="1"/>
      <c r="M503" s="1"/>
      <c r="N503" s="1"/>
      <c r="O503" s="1"/>
      <c r="P503" s="1"/>
    </row>
    <row r="504" customFormat="false" ht="13.8" hidden="false" customHeight="false" outlineLevel="0" collapsed="false">
      <c r="A504" s="1" t="s">
        <v>194</v>
      </c>
      <c r="B504" s="1" t="s">
        <v>242</v>
      </c>
      <c r="C504" s="1" t="n">
        <v>437</v>
      </c>
      <c r="D504" s="1" t="s">
        <v>240</v>
      </c>
      <c r="E504" s="1" t="n">
        <f aca="false">F505</f>
        <v>200</v>
      </c>
      <c r="F504" s="1"/>
      <c r="G504" s="1"/>
      <c r="H504" s="1"/>
      <c r="I504" s="1"/>
      <c r="J504" s="1"/>
      <c r="K504" s="1"/>
      <c r="L504" s="1"/>
      <c r="M504" s="1"/>
      <c r="N504" s="1"/>
      <c r="O504" s="1"/>
      <c r="P504" s="1"/>
    </row>
    <row r="505" customFormat="false" ht="15" hidden="false" customHeight="false" outlineLevel="0" collapsed="false">
      <c r="A505" s="1" t="s">
        <v>196</v>
      </c>
      <c r="B505" s="1"/>
      <c r="C505" s="1" t="n">
        <v>430</v>
      </c>
      <c r="D505" s="1" t="s">
        <v>58</v>
      </c>
      <c r="E505" s="1"/>
      <c r="F505" s="1" t="n">
        <f aca="false">F493</f>
        <v>200</v>
      </c>
      <c r="G505" s="1"/>
      <c r="H505" s="1"/>
      <c r="I505" s="1"/>
      <c r="J505" s="1"/>
      <c r="K505" s="1"/>
      <c r="L505" s="1"/>
      <c r="M505" s="1"/>
      <c r="N505" s="1"/>
      <c r="O505" s="1"/>
      <c r="P505" s="1"/>
    </row>
    <row r="506" customFormat="false" ht="15" hidden="false" customHeight="false" outlineLevel="0" collapsed="false">
      <c r="A506" s="1"/>
      <c r="B506" s="1"/>
      <c r="C506" s="1"/>
      <c r="D506" s="1"/>
      <c r="E506" s="1"/>
      <c r="F506" s="1"/>
      <c r="G506" s="1"/>
      <c r="H506" s="1"/>
      <c r="I506" s="1"/>
      <c r="J506" s="1"/>
      <c r="K506" s="1"/>
      <c r="L506" s="1"/>
      <c r="M506" s="1"/>
      <c r="N506" s="1"/>
      <c r="O506" s="1"/>
      <c r="P506" s="1"/>
    </row>
    <row r="507" customFormat="false" ht="15" hidden="false" customHeight="false" outlineLevel="0" collapsed="false">
      <c r="A507" s="1"/>
      <c r="B507" s="1"/>
      <c r="C507" s="1"/>
      <c r="D507" s="1"/>
      <c r="E507" s="1"/>
      <c r="F507" s="1"/>
      <c r="G507" s="1"/>
      <c r="H507" s="1"/>
      <c r="I507" s="1"/>
      <c r="J507" s="1"/>
      <c r="K507" s="1"/>
      <c r="L507" s="1"/>
      <c r="M507" s="1"/>
      <c r="N507" s="1"/>
      <c r="O507" s="1"/>
      <c r="P507" s="1"/>
    </row>
    <row r="508" customFormat="false" ht="15" hidden="false" customHeight="false" outlineLevel="0" collapsed="false">
      <c r="A508" s="1"/>
      <c r="B508" s="1"/>
      <c r="C508" s="1"/>
      <c r="D508" s="1"/>
      <c r="E508" s="1"/>
      <c r="F508" s="1"/>
      <c r="G508" s="1"/>
      <c r="H508" s="1"/>
      <c r="I508" s="1"/>
      <c r="J508" s="1"/>
      <c r="K508" s="1"/>
      <c r="L508" s="1"/>
      <c r="M508" s="1"/>
      <c r="N508" s="1"/>
      <c r="O508" s="1"/>
      <c r="P508" s="1"/>
    </row>
    <row r="509" customFormat="false" ht="15" hidden="false" customHeight="false" outlineLevel="0" collapsed="false">
      <c r="A509" s="1"/>
      <c r="B509" s="1"/>
      <c r="C509" s="1"/>
      <c r="D509" s="1"/>
      <c r="E509" s="1"/>
      <c r="F509" s="1"/>
      <c r="G509" s="1"/>
      <c r="H509" s="1"/>
      <c r="I509" s="1"/>
      <c r="J509" s="1"/>
      <c r="K509" s="1"/>
      <c r="L509" s="1"/>
      <c r="M509" s="1"/>
      <c r="N509" s="1"/>
      <c r="O509" s="1"/>
      <c r="P509" s="1"/>
    </row>
    <row r="510" customFormat="false" ht="15" hidden="false" customHeight="false" outlineLevel="0" collapsed="false">
      <c r="A510" s="1"/>
      <c r="B510" s="1"/>
      <c r="C510" s="1"/>
      <c r="D510" s="1"/>
      <c r="E510" s="1"/>
      <c r="F510" s="1"/>
      <c r="G510" s="1"/>
      <c r="H510" s="1"/>
      <c r="I510" s="1"/>
      <c r="J510" s="1"/>
      <c r="K510" s="1"/>
      <c r="L510" s="1"/>
      <c r="M510" s="1"/>
      <c r="N510" s="1"/>
      <c r="O510" s="1"/>
      <c r="P510" s="1"/>
    </row>
    <row r="511" customFormat="false" ht="15" hidden="false" customHeight="false" outlineLevel="0" collapsed="false">
      <c r="A511" s="1"/>
      <c r="B511" s="1"/>
      <c r="C511" s="1"/>
      <c r="D511" s="1"/>
      <c r="E511" s="1"/>
      <c r="F511" s="1"/>
      <c r="G511" s="1"/>
      <c r="H511" s="1"/>
      <c r="I511" s="1"/>
      <c r="J511" s="1"/>
      <c r="K511" s="1"/>
      <c r="L511" s="1"/>
      <c r="M511" s="1"/>
      <c r="N511" s="1"/>
      <c r="O511" s="1"/>
      <c r="P511" s="1"/>
    </row>
    <row r="512" customFormat="false" ht="15" hidden="false" customHeight="false" outlineLevel="0" collapsed="false">
      <c r="A512" s="1"/>
      <c r="B512" s="1"/>
      <c r="C512" s="1"/>
      <c r="D512" s="1"/>
      <c r="E512" s="1"/>
      <c r="F512" s="1"/>
      <c r="G512" s="1"/>
      <c r="H512" s="1"/>
      <c r="I512" s="1"/>
      <c r="J512" s="1"/>
      <c r="K512" s="1"/>
      <c r="L512" s="1"/>
      <c r="M512" s="1"/>
      <c r="N512" s="1"/>
      <c r="O512" s="1"/>
      <c r="P512" s="1"/>
    </row>
    <row r="513" customFormat="false" ht="15" hidden="false" customHeight="false" outlineLevel="0" collapsed="false">
      <c r="A513" s="1"/>
      <c r="B513" s="1"/>
      <c r="C513" s="1"/>
      <c r="D513" s="1"/>
      <c r="E513" s="1"/>
      <c r="F513" s="1"/>
      <c r="G513" s="1"/>
      <c r="H513" s="1"/>
      <c r="I513" s="1"/>
      <c r="J513" s="1"/>
      <c r="K513" s="1"/>
      <c r="L513" s="1"/>
      <c r="M513" s="1"/>
      <c r="N513" s="1"/>
      <c r="O513" s="1"/>
      <c r="P513" s="1"/>
    </row>
    <row r="514" customFormat="false" ht="15" hidden="false" customHeight="false" outlineLevel="0" collapsed="false">
      <c r="A514" s="1"/>
      <c r="B514" s="1"/>
      <c r="C514" s="1"/>
      <c r="D514" s="1"/>
      <c r="E514" s="1"/>
      <c r="F514" s="1"/>
      <c r="G514" s="1"/>
      <c r="H514" s="1"/>
      <c r="I514" s="1"/>
      <c r="J514" s="1"/>
      <c r="K514" s="1"/>
      <c r="L514" s="1"/>
      <c r="M514" s="1"/>
      <c r="N514" s="1"/>
      <c r="O514" s="1"/>
      <c r="P514" s="1"/>
    </row>
    <row r="515" customFormat="false" ht="15" hidden="false" customHeight="false" outlineLevel="0" collapsed="false">
      <c r="A515" s="1"/>
      <c r="B515" s="1"/>
      <c r="C515" s="1"/>
      <c r="D515" s="1"/>
      <c r="E515" s="1"/>
      <c r="F515" s="1"/>
      <c r="G515" s="1"/>
      <c r="H515" s="1"/>
      <c r="I515" s="1"/>
      <c r="J515" s="1"/>
      <c r="K515" s="1"/>
      <c r="L515" s="1"/>
      <c r="M515" s="1"/>
      <c r="N515" s="1"/>
      <c r="O515" s="1"/>
      <c r="P515" s="1"/>
    </row>
    <row r="516" customFormat="false" ht="15" hidden="false" customHeight="false" outlineLevel="0" collapsed="false">
      <c r="A516" s="1"/>
      <c r="B516" s="1" t="s">
        <v>243</v>
      </c>
      <c r="C516" s="1"/>
      <c r="D516" s="1"/>
      <c r="E516" s="1"/>
      <c r="F516" s="1"/>
      <c r="G516" s="1"/>
      <c r="H516" s="1"/>
      <c r="I516" s="1"/>
      <c r="J516" s="1"/>
      <c r="K516" s="1"/>
      <c r="L516" s="1"/>
      <c r="M516" s="1"/>
      <c r="N516" s="1"/>
      <c r="O516" s="1"/>
      <c r="P516" s="1"/>
    </row>
    <row r="517" customFormat="false" ht="15" hidden="false" customHeight="false" outlineLevel="0" collapsed="false">
      <c r="A517" s="1"/>
      <c r="B517" s="1"/>
      <c r="C517" s="1"/>
      <c r="D517" s="1"/>
      <c r="E517" s="1"/>
      <c r="F517" s="1"/>
      <c r="G517" s="1"/>
      <c r="H517" s="1"/>
      <c r="I517" s="1"/>
      <c r="J517" s="1"/>
      <c r="K517" s="1"/>
      <c r="L517" s="1"/>
      <c r="M517" s="1"/>
      <c r="N517" s="1"/>
      <c r="O517" s="1"/>
      <c r="P517" s="1"/>
    </row>
    <row r="518" customFormat="false" ht="13.8" hidden="false" customHeight="false" outlineLevel="0" collapsed="false">
      <c r="A518" s="1"/>
      <c r="B518" s="1"/>
      <c r="C518" s="1"/>
      <c r="D518" s="1"/>
      <c r="E518" s="8" t="n">
        <f aca="false">+SUM(E520:E527)</f>
        <v>5000</v>
      </c>
      <c r="F518" s="8" t="n">
        <f aca="false">+SUM(F520:F527)</f>
        <v>5000</v>
      </c>
      <c r="G518" s="1"/>
      <c r="H518" s="1"/>
      <c r="I518" s="1"/>
      <c r="J518" s="1"/>
      <c r="K518" s="1"/>
      <c r="L518" s="1"/>
      <c r="M518" s="1"/>
      <c r="N518" s="1"/>
      <c r="O518" s="1"/>
      <c r="P518" s="1"/>
    </row>
    <row r="519" customFormat="false" ht="13.8" hidden="false" customHeight="false" outlineLevel="0" collapsed="false">
      <c r="A519" s="1"/>
      <c r="B519" s="9" t="s">
        <v>13</v>
      </c>
      <c r="C519" s="10" t="s">
        <v>14</v>
      </c>
      <c r="D519" s="10" t="s">
        <v>1</v>
      </c>
      <c r="E519" s="10" t="s">
        <v>15</v>
      </c>
      <c r="F519" s="11" t="s">
        <v>16</v>
      </c>
      <c r="G519" s="1"/>
      <c r="H519" s="1"/>
      <c r="I519" s="1"/>
      <c r="J519" s="1"/>
      <c r="K519" s="1"/>
      <c r="L519" s="1"/>
      <c r="M519" s="1"/>
      <c r="N519" s="1"/>
      <c r="O519" s="1"/>
      <c r="P519" s="1"/>
    </row>
    <row r="520" customFormat="false" ht="15" hidden="false" customHeight="false" outlineLevel="0" collapsed="false">
      <c r="A520" s="1" t="s">
        <v>194</v>
      </c>
      <c r="B520" s="1" t="s">
        <v>244</v>
      </c>
      <c r="C520" s="1" t="n">
        <v>572</v>
      </c>
      <c r="D520" s="1" t="s">
        <v>24</v>
      </c>
      <c r="E520" s="1" t="n">
        <f aca="false">4900</f>
        <v>4900</v>
      </c>
      <c r="F520" s="1"/>
      <c r="G520" s="1"/>
      <c r="H520" s="1"/>
      <c r="I520" s="1"/>
      <c r="J520" s="1"/>
      <c r="K520" s="1"/>
      <c r="L520" s="1"/>
      <c r="M520" s="1"/>
      <c r="N520" s="1"/>
      <c r="O520" s="1"/>
      <c r="P520" s="1"/>
    </row>
    <row r="521" customFormat="false" ht="13.8" hidden="false" customHeight="false" outlineLevel="0" collapsed="false">
      <c r="A521" s="1" t="s">
        <v>196</v>
      </c>
      <c r="B521" s="1"/>
      <c r="C521" s="1" t="n">
        <v>709</v>
      </c>
      <c r="D521" s="1" t="s">
        <v>46</v>
      </c>
      <c r="E521" s="1" t="n">
        <v>100</v>
      </c>
      <c r="F521" s="1"/>
      <c r="G521" s="1"/>
      <c r="H521" s="1"/>
      <c r="I521" s="1"/>
      <c r="J521" s="1"/>
      <c r="K521" s="1"/>
      <c r="L521" s="1"/>
      <c r="M521" s="1"/>
      <c r="N521" s="1"/>
      <c r="O521" s="1"/>
      <c r="P521" s="1"/>
    </row>
    <row r="522" customFormat="false" ht="15" hidden="false" customHeight="false" outlineLevel="0" collapsed="false">
      <c r="A522" s="1"/>
      <c r="B522" s="1"/>
      <c r="C522" s="1" t="n">
        <v>430</v>
      </c>
      <c r="D522" s="1" t="s">
        <v>58</v>
      </c>
      <c r="E522" s="1"/>
      <c r="F522" s="1" t="n">
        <v>5000</v>
      </c>
      <c r="G522" s="1"/>
      <c r="H522" s="1"/>
      <c r="I522" s="1"/>
      <c r="J522" s="1"/>
      <c r="K522" s="1"/>
      <c r="L522" s="1"/>
      <c r="M522" s="1"/>
      <c r="N522" s="1"/>
      <c r="O522" s="1"/>
      <c r="P522" s="1"/>
    </row>
    <row r="523" customFormat="false" ht="15" hidden="false" customHeight="false" outlineLevel="0" collapsed="false">
      <c r="A523" s="1"/>
      <c r="B523" s="1"/>
      <c r="C523" s="1"/>
      <c r="D523" s="1"/>
      <c r="E523" s="1"/>
      <c r="F523" s="1"/>
      <c r="G523" s="1"/>
      <c r="H523" s="1"/>
      <c r="I523" s="1"/>
      <c r="J523" s="1"/>
      <c r="K523" s="1"/>
      <c r="L523" s="1"/>
      <c r="M523" s="1"/>
      <c r="N523" s="1"/>
      <c r="O523" s="1"/>
      <c r="P523" s="1"/>
    </row>
    <row r="524" customFormat="false" ht="15" hidden="false" customHeight="false" outlineLevel="0" collapsed="false">
      <c r="A524" s="1"/>
      <c r="B524" s="1"/>
      <c r="C524" s="1"/>
      <c r="D524" s="1"/>
      <c r="E524" s="1"/>
      <c r="F524" s="1"/>
      <c r="G524" s="1"/>
      <c r="H524" s="1"/>
      <c r="I524" s="1"/>
      <c r="J524" s="1"/>
      <c r="K524" s="1"/>
      <c r="L524" s="1"/>
      <c r="M524" s="1"/>
      <c r="N524" s="1"/>
      <c r="O524" s="1"/>
      <c r="P524" s="1"/>
    </row>
    <row r="525" customFormat="false" ht="15" hidden="false" customHeight="false" outlineLevel="0" collapsed="false">
      <c r="A525" s="1"/>
      <c r="B525" s="1"/>
      <c r="C525" s="1"/>
      <c r="D525" s="1"/>
      <c r="E525" s="1"/>
      <c r="F525" s="1"/>
      <c r="G525" s="1"/>
      <c r="H525" s="1"/>
      <c r="I525" s="1"/>
      <c r="J525" s="1"/>
      <c r="K525" s="1"/>
      <c r="L525" s="1"/>
      <c r="M525" s="1"/>
      <c r="N525" s="1"/>
      <c r="O525" s="1"/>
      <c r="P525" s="1"/>
    </row>
    <row r="526" customFormat="false" ht="15" hidden="false" customHeight="true" outlineLevel="0" collapsed="false">
      <c r="A526" s="1"/>
      <c r="B526" s="7" t="s">
        <v>245</v>
      </c>
      <c r="C526" s="7"/>
      <c r="D526" s="7"/>
      <c r="E526" s="7"/>
      <c r="F526" s="7"/>
      <c r="G526" s="7"/>
      <c r="H526" s="7"/>
      <c r="I526" s="1"/>
      <c r="J526" s="1"/>
      <c r="K526" s="1"/>
      <c r="L526" s="1"/>
      <c r="M526" s="1"/>
      <c r="N526" s="1"/>
      <c r="O526" s="1"/>
      <c r="P526" s="1"/>
    </row>
    <row r="527" customFormat="false" ht="15" hidden="false" customHeight="false" outlineLevel="0" collapsed="false">
      <c r="A527" s="1"/>
      <c r="B527" s="7"/>
      <c r="C527" s="7"/>
      <c r="D527" s="7"/>
      <c r="E527" s="7"/>
      <c r="F527" s="7"/>
      <c r="G527" s="7"/>
      <c r="H527" s="7"/>
      <c r="I527" s="1"/>
      <c r="J527" s="1"/>
      <c r="K527" s="1"/>
      <c r="L527" s="1"/>
      <c r="M527" s="1"/>
      <c r="N527" s="1"/>
      <c r="O527" s="1"/>
      <c r="P527" s="1"/>
    </row>
    <row r="528" customFormat="false" ht="15" hidden="false" customHeight="false" outlineLevel="0" collapsed="false">
      <c r="A528" s="1"/>
      <c r="B528" s="1"/>
      <c r="C528" s="1"/>
      <c r="D528" s="1"/>
      <c r="E528" s="1"/>
      <c r="F528" s="1"/>
      <c r="G528" s="1"/>
      <c r="H528" s="1"/>
      <c r="I528" s="1"/>
      <c r="J528" s="1"/>
      <c r="K528" s="1"/>
      <c r="L528" s="1"/>
      <c r="M528" s="1"/>
      <c r="N528" s="1"/>
      <c r="O528" s="1"/>
      <c r="P528" s="1"/>
    </row>
    <row r="529" customFormat="false" ht="13.8" hidden="false" customHeight="false" outlineLevel="0" collapsed="false">
      <c r="A529" s="1"/>
      <c r="B529" s="1"/>
      <c r="C529" s="1"/>
      <c r="D529" s="1"/>
      <c r="E529" s="8" t="n">
        <f aca="false">+SUM(E531:E537)</f>
        <v>0</v>
      </c>
      <c r="F529" s="8" t="n">
        <f aca="false">+SUM(F531:F537)</f>
        <v>0</v>
      </c>
      <c r="G529" s="1"/>
      <c r="H529" s="1"/>
      <c r="I529" s="1"/>
      <c r="J529" s="1"/>
      <c r="K529" s="1"/>
      <c r="L529" s="1"/>
      <c r="M529" s="1"/>
      <c r="N529" s="1"/>
      <c r="O529" s="1"/>
      <c r="P529" s="1"/>
    </row>
    <row r="530" customFormat="false" ht="13.8" hidden="false" customHeight="false" outlineLevel="0" collapsed="false">
      <c r="A530" s="1"/>
      <c r="B530" s="9" t="s">
        <v>13</v>
      </c>
      <c r="C530" s="10" t="s">
        <v>14</v>
      </c>
      <c r="D530" s="10" t="s">
        <v>1</v>
      </c>
      <c r="E530" s="10" t="s">
        <v>15</v>
      </c>
      <c r="F530" s="11" t="s">
        <v>16</v>
      </c>
      <c r="G530" s="1"/>
      <c r="H530" s="1"/>
      <c r="I530" s="1"/>
      <c r="J530" s="1"/>
      <c r="K530" s="1"/>
      <c r="L530" s="1"/>
      <c r="M530" s="1"/>
      <c r="N530" s="1"/>
      <c r="O530" s="1"/>
      <c r="P530" s="1"/>
    </row>
    <row r="531" customFormat="false" ht="15" hidden="false" customHeight="false" outlineLevel="0" collapsed="false">
      <c r="A531" s="1"/>
      <c r="B531" s="1"/>
      <c r="C531" s="1"/>
      <c r="D531" s="1"/>
      <c r="E531" s="1"/>
      <c r="F531" s="1"/>
      <c r="G531" s="1"/>
      <c r="H531" s="1"/>
      <c r="I531" s="1"/>
      <c r="J531" s="1"/>
      <c r="K531" s="1"/>
      <c r="L531" s="1"/>
      <c r="M531" s="1"/>
      <c r="N531" s="1"/>
      <c r="O531" s="1"/>
      <c r="P531" s="1"/>
    </row>
    <row r="532" customFormat="false" ht="15" hidden="false" customHeight="false" outlineLevel="0" collapsed="false">
      <c r="A532" s="1"/>
      <c r="B532" s="1" t="s">
        <v>246</v>
      </c>
      <c r="C532" s="1"/>
      <c r="D532" s="1"/>
      <c r="E532" s="1"/>
      <c r="F532" s="1"/>
      <c r="G532" s="1"/>
      <c r="H532" s="1"/>
      <c r="I532" s="1"/>
      <c r="J532" s="1"/>
      <c r="K532" s="1"/>
      <c r="L532" s="1"/>
      <c r="M532" s="1"/>
      <c r="N532" s="1"/>
      <c r="O532" s="1"/>
      <c r="P532" s="1"/>
    </row>
    <row r="533" customFormat="false" ht="15" hidden="false" customHeight="false" outlineLevel="0" collapsed="false">
      <c r="A533" s="1"/>
      <c r="B533" s="1"/>
      <c r="C533" s="1"/>
      <c r="D533" s="1"/>
      <c r="E533" s="1"/>
      <c r="F533" s="1"/>
      <c r="G533" s="1"/>
      <c r="H533" s="1"/>
      <c r="I533" s="1"/>
      <c r="J533" s="1"/>
      <c r="K533" s="1"/>
      <c r="L533" s="1"/>
      <c r="M533" s="1"/>
      <c r="N533" s="1"/>
      <c r="O533" s="1"/>
      <c r="P533" s="1"/>
    </row>
    <row r="534" customFormat="false" ht="15" hidden="false" customHeight="false" outlineLevel="0" collapsed="false">
      <c r="A534" s="1"/>
      <c r="B534" s="1"/>
      <c r="C534" s="1"/>
      <c r="D534" s="1"/>
      <c r="E534" s="1"/>
      <c r="F534" s="1"/>
      <c r="G534" s="1"/>
      <c r="H534" s="1"/>
      <c r="I534" s="1"/>
      <c r="J534" s="1"/>
      <c r="K534" s="1"/>
      <c r="L534" s="1"/>
      <c r="M534" s="1"/>
      <c r="N534" s="1"/>
      <c r="O534" s="1"/>
      <c r="P534" s="1"/>
    </row>
    <row r="535" customFormat="false" ht="15" hidden="false" customHeight="false" outlineLevel="0" collapsed="false">
      <c r="A535" s="1"/>
      <c r="B535" s="1"/>
      <c r="C535" s="1"/>
      <c r="D535" s="1"/>
      <c r="E535" s="1"/>
      <c r="F535" s="1"/>
      <c r="G535" s="1"/>
      <c r="H535" s="1"/>
      <c r="I535" s="1"/>
      <c r="J535" s="1"/>
      <c r="K535" s="1"/>
      <c r="L535" s="1"/>
      <c r="M535" s="1"/>
      <c r="N535" s="1"/>
      <c r="O535" s="1"/>
      <c r="P535" s="1"/>
    </row>
    <row r="536" customFormat="false" ht="15" hidden="false" customHeight="false" outlineLevel="0" collapsed="false">
      <c r="A536" s="1"/>
      <c r="B536" s="1"/>
      <c r="C536" s="1"/>
      <c r="D536" s="1"/>
      <c r="E536" s="1"/>
      <c r="F536" s="1"/>
      <c r="G536" s="1"/>
      <c r="H536" s="1"/>
      <c r="I536" s="1"/>
      <c r="J536" s="1"/>
      <c r="K536" s="1"/>
      <c r="L536" s="1"/>
      <c r="M536" s="1"/>
      <c r="N536" s="1"/>
      <c r="O536" s="1"/>
      <c r="P536" s="1"/>
    </row>
    <row r="537" customFormat="false" ht="15" hidden="false" customHeight="false" outlineLevel="0" collapsed="false">
      <c r="A537" s="1"/>
      <c r="B537" s="1"/>
      <c r="C537" s="1"/>
      <c r="D537" s="1"/>
      <c r="E537" s="1"/>
      <c r="F537" s="1"/>
      <c r="G537" s="1"/>
      <c r="H537" s="1"/>
      <c r="I537" s="1"/>
      <c r="J537" s="1"/>
      <c r="K537" s="1"/>
      <c r="L537" s="1"/>
      <c r="M537" s="1"/>
      <c r="N537" s="1"/>
      <c r="O537" s="1"/>
      <c r="P537" s="1"/>
    </row>
    <row r="538" customFormat="false" ht="15" hidden="false" customHeight="false" outlineLevel="0" collapsed="false">
      <c r="A538" s="1"/>
      <c r="B538" s="1"/>
      <c r="C538" s="1"/>
      <c r="D538" s="1"/>
      <c r="E538" s="1"/>
      <c r="F538" s="1"/>
      <c r="G538" s="1"/>
      <c r="H538" s="1"/>
      <c r="I538" s="1"/>
      <c r="J538" s="1"/>
      <c r="K538" s="1"/>
      <c r="L538" s="1"/>
      <c r="M538" s="1"/>
      <c r="N538" s="1"/>
      <c r="O538" s="1"/>
      <c r="P538" s="1"/>
    </row>
    <row r="539" customFormat="false" ht="15" hidden="false" customHeight="false" outlineLevel="0" collapsed="false">
      <c r="A539" s="1"/>
      <c r="B539" s="1"/>
      <c r="C539" s="1"/>
      <c r="D539" s="1"/>
      <c r="E539" s="1"/>
      <c r="F539" s="1"/>
      <c r="G539" s="1"/>
      <c r="H539" s="1"/>
      <c r="I539" s="1"/>
      <c r="J539" s="1"/>
      <c r="K539" s="1"/>
      <c r="L539" s="1"/>
      <c r="M539" s="1"/>
      <c r="N539" s="1"/>
      <c r="O539" s="1"/>
      <c r="P539" s="1"/>
    </row>
    <row r="540" customFormat="false" ht="15" hidden="false" customHeight="false" outlineLevel="0" collapsed="false">
      <c r="A540" s="1"/>
      <c r="B540" s="1" t="s">
        <v>247</v>
      </c>
      <c r="C540" s="1"/>
      <c r="D540" s="1"/>
      <c r="E540" s="1"/>
      <c r="F540" s="1"/>
      <c r="G540" s="1"/>
      <c r="H540" s="1"/>
      <c r="I540" s="1"/>
      <c r="J540" s="1"/>
      <c r="K540" s="1"/>
      <c r="L540" s="1"/>
      <c r="M540" s="1"/>
      <c r="N540" s="1"/>
      <c r="O540" s="1"/>
      <c r="P540" s="1"/>
    </row>
    <row r="541" customFormat="false" ht="15" hidden="false" customHeight="false" outlineLevel="0" collapsed="false">
      <c r="A541" s="1"/>
      <c r="B541" s="1"/>
      <c r="C541" s="1"/>
      <c r="D541" s="1"/>
      <c r="E541" s="1"/>
      <c r="F541" s="1"/>
      <c r="G541" s="1"/>
      <c r="H541" s="1"/>
      <c r="I541" s="1"/>
      <c r="J541" s="1"/>
      <c r="K541" s="1"/>
      <c r="L541" s="1"/>
      <c r="M541" s="1"/>
      <c r="N541" s="1"/>
      <c r="O541" s="1"/>
      <c r="P541" s="1"/>
    </row>
    <row r="542" customFormat="false" ht="13.8" hidden="false" customHeight="false" outlineLevel="0" collapsed="false">
      <c r="A542" s="1"/>
      <c r="B542" s="1"/>
      <c r="C542" s="1"/>
      <c r="D542" s="1"/>
      <c r="E542" s="8" t="n">
        <f aca="false">+SUM(E544:E550)</f>
        <v>7000</v>
      </c>
      <c r="F542" s="8" t="n">
        <f aca="false">+SUM(F544:F550)</f>
        <v>7000</v>
      </c>
      <c r="G542" s="1"/>
      <c r="H542" s="1"/>
      <c r="I542" s="1"/>
      <c r="J542" s="1"/>
      <c r="K542" s="1"/>
      <c r="L542" s="1"/>
      <c r="M542" s="1"/>
      <c r="N542" s="1"/>
      <c r="O542" s="1"/>
      <c r="P542" s="1"/>
    </row>
    <row r="543" customFormat="false" ht="13.8" hidden="false" customHeight="false" outlineLevel="0" collapsed="false">
      <c r="A543" s="1"/>
      <c r="B543" s="9" t="s">
        <v>13</v>
      </c>
      <c r="C543" s="10" t="s">
        <v>14</v>
      </c>
      <c r="D543" s="10" t="s">
        <v>1</v>
      </c>
      <c r="E543" s="10" t="s">
        <v>15</v>
      </c>
      <c r="F543" s="11" t="s">
        <v>16</v>
      </c>
      <c r="G543" s="1"/>
      <c r="H543" s="1"/>
      <c r="I543" s="1"/>
      <c r="J543" s="1"/>
      <c r="K543" s="1"/>
      <c r="L543" s="1"/>
      <c r="M543" s="1"/>
      <c r="N543" s="1"/>
      <c r="O543" s="1"/>
      <c r="P543" s="1"/>
    </row>
    <row r="544" customFormat="false" ht="15" hidden="false" customHeight="false" outlineLevel="0" collapsed="false">
      <c r="A544" s="1" t="s">
        <v>194</v>
      </c>
      <c r="B544" s="1" t="s">
        <v>18</v>
      </c>
      <c r="C544" s="1" t="n">
        <v>600</v>
      </c>
      <c r="D544" s="1" t="s">
        <v>19</v>
      </c>
      <c r="E544" s="1" t="n">
        <v>6000</v>
      </c>
      <c r="F544" s="1"/>
      <c r="G544" s="1"/>
      <c r="H544" s="1"/>
      <c r="I544" s="1"/>
      <c r="J544" s="1"/>
      <c r="K544" s="1"/>
      <c r="L544" s="1"/>
      <c r="M544" s="1"/>
      <c r="N544" s="1"/>
      <c r="O544" s="1"/>
      <c r="P544" s="1"/>
    </row>
    <row r="545" customFormat="false" ht="15" hidden="false" customHeight="false" outlineLevel="0" collapsed="false">
      <c r="A545" s="1" t="s">
        <v>196</v>
      </c>
      <c r="B545" s="1"/>
      <c r="C545" s="1" t="n">
        <v>472</v>
      </c>
      <c r="D545" s="1" t="s">
        <v>165</v>
      </c>
      <c r="E545" s="1" t="n">
        <v>1000</v>
      </c>
      <c r="F545" s="1"/>
      <c r="G545" s="1"/>
      <c r="H545" s="1"/>
      <c r="I545" s="1"/>
      <c r="J545" s="1"/>
      <c r="K545" s="1"/>
      <c r="L545" s="1"/>
      <c r="M545" s="1"/>
      <c r="N545" s="1"/>
      <c r="O545" s="1"/>
      <c r="P545" s="1"/>
    </row>
    <row r="546" customFormat="false" ht="15" hidden="false" customHeight="false" outlineLevel="0" collapsed="false">
      <c r="A546" s="1"/>
      <c r="B546" s="1"/>
      <c r="C546" s="1" t="n">
        <v>400</v>
      </c>
      <c r="D546" s="1" t="s">
        <v>42</v>
      </c>
      <c r="E546" s="1"/>
      <c r="F546" s="1" t="n">
        <f aca="false">E544+E545</f>
        <v>7000</v>
      </c>
      <c r="G546" s="1"/>
      <c r="H546" s="1"/>
      <c r="I546" s="1"/>
      <c r="J546" s="1"/>
      <c r="K546" s="1"/>
      <c r="L546" s="1"/>
      <c r="M546" s="1"/>
      <c r="N546" s="1"/>
      <c r="O546" s="1"/>
      <c r="P546" s="1"/>
    </row>
    <row r="547" customFormat="false" ht="15" hidden="false" customHeight="false" outlineLevel="0" collapsed="false">
      <c r="A547" s="1"/>
      <c r="B547" s="1"/>
      <c r="C547" s="1"/>
      <c r="D547" s="1"/>
      <c r="E547" s="1"/>
      <c r="F547" s="1"/>
      <c r="G547" s="1"/>
      <c r="H547" s="1"/>
      <c r="I547" s="1"/>
      <c r="J547" s="1"/>
      <c r="K547" s="1"/>
      <c r="L547" s="1"/>
      <c r="M547" s="1"/>
      <c r="N547" s="1"/>
      <c r="O547" s="1"/>
      <c r="P547" s="1"/>
    </row>
    <row r="548" customFormat="false" ht="15" hidden="false" customHeight="false" outlineLevel="0" collapsed="false">
      <c r="A548" s="1"/>
      <c r="B548" s="1"/>
      <c r="C548" s="1"/>
      <c r="D548" s="1"/>
      <c r="E548" s="1"/>
      <c r="F548" s="1"/>
      <c r="G548" s="1"/>
      <c r="H548" s="1"/>
      <c r="I548" s="1"/>
      <c r="J548" s="1"/>
      <c r="K548" s="1"/>
      <c r="L548" s="1"/>
      <c r="M548" s="1"/>
      <c r="N548" s="1"/>
      <c r="O548" s="1"/>
      <c r="P548" s="1"/>
    </row>
    <row r="549" customFormat="false" ht="15" hidden="false" customHeight="false" outlineLevel="0" collapsed="false">
      <c r="A549" s="1"/>
      <c r="B549" s="1"/>
      <c r="C549" s="1"/>
      <c r="D549" s="1"/>
      <c r="E549" s="1"/>
      <c r="F549" s="1"/>
      <c r="G549" s="1"/>
      <c r="H549" s="1"/>
      <c r="I549" s="1"/>
      <c r="J549" s="1"/>
      <c r="K549" s="1"/>
      <c r="L549" s="1"/>
      <c r="M549" s="1"/>
      <c r="N549" s="1"/>
      <c r="O549" s="1"/>
      <c r="P549" s="1"/>
    </row>
    <row r="550" customFormat="false" ht="15" hidden="false" customHeight="false" outlineLevel="0" collapsed="false">
      <c r="A550" s="1"/>
      <c r="B550" s="1"/>
      <c r="C550" s="1"/>
      <c r="D550" s="1"/>
      <c r="E550" s="1"/>
      <c r="F550" s="1"/>
      <c r="G550" s="1"/>
      <c r="H550" s="1"/>
      <c r="I550" s="1"/>
      <c r="J550" s="1"/>
      <c r="K550" s="1"/>
      <c r="L550" s="1"/>
      <c r="M550" s="1"/>
      <c r="N550" s="1"/>
      <c r="O550" s="1"/>
      <c r="P550" s="1"/>
    </row>
    <row r="551" customFormat="false" ht="15" hidden="false" customHeight="false" outlineLevel="0" collapsed="false">
      <c r="A551" s="1"/>
      <c r="B551" s="1"/>
      <c r="C551" s="1"/>
      <c r="D551" s="1"/>
      <c r="E551" s="1"/>
      <c r="F551" s="1"/>
      <c r="G551" s="1"/>
      <c r="H551" s="1"/>
      <c r="I551" s="1"/>
      <c r="J551" s="1"/>
      <c r="K551" s="1"/>
      <c r="L551" s="1"/>
      <c r="M551" s="1"/>
      <c r="N551" s="1"/>
      <c r="O551" s="1"/>
      <c r="P551" s="1"/>
    </row>
    <row r="552" customFormat="false" ht="15" hidden="false" customHeight="false" outlineLevel="0" collapsed="false">
      <c r="A552" s="1"/>
      <c r="B552" s="1"/>
      <c r="C552" s="1"/>
      <c r="D552" s="1"/>
      <c r="E552" s="1"/>
      <c r="F552" s="1"/>
      <c r="G552" s="1"/>
      <c r="H552" s="1"/>
      <c r="I552" s="1"/>
      <c r="J552" s="1"/>
      <c r="K552" s="1"/>
      <c r="L552" s="1"/>
      <c r="M552" s="1"/>
      <c r="N552" s="1"/>
      <c r="O552" s="1"/>
      <c r="P552" s="1"/>
    </row>
    <row r="553" customFormat="false" ht="15" hidden="false" customHeight="false" outlineLevel="0" collapsed="false">
      <c r="A553" s="1"/>
      <c r="B553" s="1" t="s">
        <v>248</v>
      </c>
      <c r="C553" s="1"/>
      <c r="D553" s="1"/>
      <c r="E553" s="1"/>
      <c r="F553" s="1"/>
      <c r="G553" s="1"/>
      <c r="H553" s="1"/>
      <c r="I553" s="1"/>
      <c r="J553" s="1"/>
      <c r="K553" s="1"/>
      <c r="L553" s="1"/>
      <c r="M553" s="1"/>
      <c r="N553" s="1"/>
      <c r="O553" s="1"/>
      <c r="P553" s="1"/>
    </row>
    <row r="554" customFormat="false" ht="15" hidden="false" customHeight="false" outlineLevel="0" collapsed="false">
      <c r="A554" s="1"/>
      <c r="B554" s="1"/>
      <c r="C554" s="1"/>
      <c r="D554" s="1"/>
      <c r="E554" s="1"/>
      <c r="F554" s="1"/>
      <c r="G554" s="1"/>
      <c r="H554" s="1"/>
      <c r="I554" s="1"/>
      <c r="J554" s="1"/>
      <c r="K554" s="1"/>
      <c r="L554" s="1"/>
      <c r="M554" s="1"/>
      <c r="N554" s="1"/>
      <c r="O554" s="1"/>
      <c r="P554" s="1"/>
    </row>
    <row r="555" customFormat="false" ht="15" hidden="false" customHeight="false" outlineLevel="0" collapsed="false">
      <c r="A555" s="1"/>
      <c r="B555" s="1"/>
      <c r="C555" s="1"/>
      <c r="D555" s="1"/>
      <c r="E555" s="1"/>
      <c r="F555" s="1"/>
      <c r="G555" s="1"/>
      <c r="H555" s="1"/>
      <c r="I555" s="1"/>
      <c r="J555" s="1"/>
      <c r="K555" s="1"/>
      <c r="L555" s="1"/>
      <c r="M555" s="1"/>
      <c r="N555" s="1"/>
      <c r="O555" s="1"/>
      <c r="P555" s="1"/>
    </row>
    <row r="556" customFormat="false" ht="13.8" hidden="false" customHeight="false" outlineLevel="0" collapsed="false">
      <c r="A556" s="1"/>
      <c r="B556" s="1"/>
      <c r="C556" s="1"/>
      <c r="D556" s="1"/>
      <c r="E556" s="8" t="n">
        <f aca="false">+SUM(E558:E564)</f>
        <v>7000</v>
      </c>
      <c r="F556" s="8" t="n">
        <f aca="false">+SUM(F558:F564)</f>
        <v>7000</v>
      </c>
      <c r="G556" s="1"/>
      <c r="H556" s="1"/>
      <c r="I556" s="1"/>
      <c r="J556" s="1"/>
      <c r="K556" s="1"/>
      <c r="L556" s="1"/>
      <c r="M556" s="1"/>
      <c r="N556" s="1"/>
      <c r="O556" s="1"/>
      <c r="P556" s="1"/>
    </row>
    <row r="557" customFormat="false" ht="13.8" hidden="false" customHeight="false" outlineLevel="0" collapsed="false">
      <c r="A557" s="1"/>
      <c r="B557" s="9" t="s">
        <v>13</v>
      </c>
      <c r="C557" s="10" t="s">
        <v>14</v>
      </c>
      <c r="D557" s="10" t="s">
        <v>1</v>
      </c>
      <c r="E557" s="10" t="s">
        <v>15</v>
      </c>
      <c r="F557" s="11" t="s">
        <v>16</v>
      </c>
      <c r="G557" s="1"/>
      <c r="H557" s="1"/>
      <c r="I557" s="1"/>
      <c r="J557" s="1"/>
      <c r="K557" s="1"/>
      <c r="L557" s="1"/>
      <c r="M557" s="1"/>
      <c r="N557" s="1"/>
      <c r="O557" s="1"/>
      <c r="P557" s="1"/>
    </row>
    <row r="558" customFormat="false" ht="15" hidden="false" customHeight="false" outlineLevel="0" collapsed="false">
      <c r="A558" s="1" t="s">
        <v>194</v>
      </c>
      <c r="B558" s="1" t="s">
        <v>249</v>
      </c>
      <c r="C558" s="1" t="n">
        <v>400</v>
      </c>
      <c r="D558" s="1" t="s">
        <v>42</v>
      </c>
      <c r="E558" s="1" t="n">
        <v>7000</v>
      </c>
      <c r="F558" s="1"/>
      <c r="G558" s="1"/>
      <c r="H558" s="1"/>
      <c r="I558" s="1"/>
      <c r="J558" s="1"/>
      <c r="K558" s="1"/>
      <c r="L558" s="1"/>
      <c r="M558" s="1"/>
      <c r="N558" s="1"/>
      <c r="O558" s="1"/>
      <c r="P558" s="1"/>
    </row>
    <row r="559" customFormat="false" ht="15" hidden="false" customHeight="false" outlineLevel="0" collapsed="false">
      <c r="A559" s="1" t="s">
        <v>196</v>
      </c>
      <c r="B559" s="1"/>
      <c r="C559" s="1" t="n">
        <v>572</v>
      </c>
      <c r="D559" s="1" t="s">
        <v>24</v>
      </c>
      <c r="E559" s="1"/>
      <c r="F559" s="1" t="n">
        <f aca="false">E558</f>
        <v>7000</v>
      </c>
      <c r="G559" s="1"/>
      <c r="H559" s="1"/>
      <c r="I559" s="1"/>
      <c r="J559" s="1"/>
      <c r="K559" s="1"/>
      <c r="L559" s="1"/>
      <c r="M559" s="1"/>
      <c r="N559" s="1"/>
      <c r="O559" s="1"/>
      <c r="P559" s="1"/>
    </row>
    <row r="560" customFormat="false" ht="15" hidden="false" customHeight="false" outlineLevel="0" collapsed="false">
      <c r="A560" s="1"/>
      <c r="B560" s="1"/>
      <c r="C560" s="1"/>
      <c r="D560" s="1"/>
      <c r="E560" s="1"/>
      <c r="F560" s="1"/>
      <c r="G560" s="1"/>
      <c r="H560" s="1"/>
      <c r="I560" s="1"/>
      <c r="J560" s="1"/>
      <c r="K560" s="1"/>
      <c r="L560" s="1"/>
      <c r="M560" s="1"/>
      <c r="N560" s="1"/>
      <c r="O560" s="1"/>
      <c r="P560" s="1"/>
    </row>
    <row r="561" customFormat="false" ht="15" hidden="false" customHeight="false" outlineLevel="0" collapsed="false">
      <c r="A561" s="1"/>
      <c r="B561" s="1"/>
      <c r="C561" s="1"/>
      <c r="D561" s="1"/>
      <c r="E561" s="1"/>
      <c r="F561" s="1"/>
      <c r="G561" s="1"/>
      <c r="H561" s="1"/>
      <c r="I561" s="1"/>
      <c r="J561" s="1"/>
      <c r="K561" s="1"/>
      <c r="L561" s="1"/>
      <c r="M561" s="1"/>
      <c r="N561" s="1"/>
      <c r="O561" s="1"/>
      <c r="P561" s="1"/>
    </row>
    <row r="562" customFormat="false" ht="15" hidden="false" customHeight="false" outlineLevel="0" collapsed="false">
      <c r="A562" s="1"/>
      <c r="B562" s="1"/>
      <c r="C562" s="1"/>
      <c r="D562" s="1"/>
      <c r="E562" s="1"/>
      <c r="F562" s="1"/>
      <c r="G562" s="1"/>
      <c r="H562" s="1"/>
      <c r="I562" s="1"/>
      <c r="J562" s="1"/>
      <c r="K562" s="1"/>
      <c r="L562" s="1"/>
      <c r="M562" s="1"/>
      <c r="N562" s="1"/>
      <c r="O562" s="1"/>
      <c r="P562" s="1"/>
    </row>
    <row r="563" customFormat="false" ht="15" hidden="false" customHeight="false" outlineLevel="0" collapsed="false">
      <c r="A563" s="1"/>
      <c r="B563" s="1"/>
      <c r="C563" s="1"/>
      <c r="D563" s="1"/>
      <c r="E563" s="1"/>
      <c r="F563" s="1"/>
      <c r="G563" s="1"/>
      <c r="H563" s="1"/>
      <c r="I563" s="1"/>
      <c r="J563" s="1"/>
      <c r="K563" s="1"/>
      <c r="L563" s="1"/>
      <c r="M563" s="1"/>
      <c r="N563" s="1"/>
      <c r="O563" s="1"/>
      <c r="P563" s="1"/>
    </row>
    <row r="564" customFormat="false" ht="15" hidden="false" customHeight="false" outlineLevel="0" collapsed="false">
      <c r="A564" s="1"/>
      <c r="B564" s="1"/>
      <c r="C564" s="1"/>
      <c r="D564" s="1"/>
      <c r="E564" s="1"/>
      <c r="F564" s="1"/>
      <c r="G564" s="1"/>
      <c r="H564" s="1"/>
      <c r="I564" s="1"/>
      <c r="J564" s="1"/>
      <c r="K564" s="1"/>
      <c r="L564" s="1"/>
      <c r="M564" s="1"/>
      <c r="N564" s="1"/>
      <c r="O564" s="1"/>
      <c r="P564" s="1"/>
    </row>
    <row r="565" customFormat="false" ht="15" hidden="false" customHeight="false" outlineLevel="0" collapsed="false">
      <c r="A565" s="1"/>
      <c r="B565" s="1"/>
      <c r="C565" s="1"/>
      <c r="D565" s="1"/>
      <c r="E565" s="1"/>
      <c r="F565" s="1"/>
      <c r="G565" s="1"/>
      <c r="H565" s="1"/>
      <c r="I565" s="1"/>
      <c r="J565" s="1"/>
      <c r="K565" s="1"/>
      <c r="L565" s="1"/>
      <c r="M565" s="1"/>
      <c r="N565" s="1"/>
      <c r="O565" s="1"/>
      <c r="P565" s="1"/>
    </row>
    <row r="566" customFormat="false" ht="15" hidden="false" customHeight="true" outlineLevel="0" collapsed="false">
      <c r="A566" s="1"/>
      <c r="B566" s="7" t="s">
        <v>250</v>
      </c>
      <c r="C566" s="7"/>
      <c r="D566" s="7"/>
      <c r="E566" s="7"/>
      <c r="F566" s="7"/>
      <c r="G566" s="7"/>
      <c r="H566" s="1"/>
      <c r="I566" s="1"/>
      <c r="J566" s="1"/>
      <c r="K566" s="1"/>
      <c r="L566" s="1"/>
      <c r="M566" s="1"/>
      <c r="N566" s="1"/>
      <c r="O566" s="1"/>
      <c r="P566" s="1"/>
    </row>
    <row r="567" customFormat="false" ht="15" hidden="false" customHeight="false" outlineLevel="0" collapsed="false">
      <c r="A567" s="1"/>
      <c r="B567" s="7"/>
      <c r="C567" s="7"/>
      <c r="D567" s="7"/>
      <c r="E567" s="7"/>
      <c r="F567" s="7"/>
      <c r="G567" s="7"/>
      <c r="H567" s="1"/>
      <c r="I567" s="1"/>
      <c r="J567" s="1"/>
      <c r="K567" s="1"/>
      <c r="L567" s="1"/>
      <c r="M567" s="1"/>
      <c r="N567" s="1"/>
      <c r="O567" s="1"/>
      <c r="P567" s="1"/>
    </row>
    <row r="568" customFormat="false" ht="15" hidden="false" customHeight="false" outlineLevel="0" collapsed="false">
      <c r="A568" s="1"/>
      <c r="B568" s="1"/>
      <c r="C568" s="1"/>
      <c r="D568" s="1"/>
      <c r="E568" s="1"/>
      <c r="F568" s="1"/>
      <c r="G568" s="1"/>
      <c r="H568" s="1"/>
      <c r="I568" s="1"/>
      <c r="J568" s="1"/>
      <c r="K568" s="1"/>
      <c r="L568" s="1"/>
      <c r="M568" s="1"/>
      <c r="N568" s="1"/>
      <c r="O568" s="1"/>
      <c r="P568" s="1"/>
    </row>
    <row r="569" customFormat="false" ht="13.8" hidden="false" customHeight="false" outlineLevel="0" collapsed="false">
      <c r="A569" s="1"/>
      <c r="B569" s="1"/>
      <c r="C569" s="1"/>
      <c r="D569" s="1"/>
      <c r="E569" s="8" t="n">
        <f aca="false">+SUM(E571:E577)</f>
        <v>1000</v>
      </c>
      <c r="F569" s="8" t="n">
        <f aca="false">+SUM(F571:F577)</f>
        <v>1000</v>
      </c>
      <c r="G569" s="1"/>
      <c r="H569" s="1"/>
      <c r="I569" s="1"/>
      <c r="J569" s="1"/>
      <c r="K569" s="1"/>
      <c r="L569" s="1"/>
      <c r="M569" s="1"/>
      <c r="N569" s="1"/>
      <c r="O569" s="1"/>
      <c r="P569" s="1"/>
    </row>
    <row r="570" customFormat="false" ht="13.8" hidden="false" customHeight="false" outlineLevel="0" collapsed="false">
      <c r="A570" s="1"/>
      <c r="B570" s="9" t="s">
        <v>13</v>
      </c>
      <c r="C570" s="10" t="s">
        <v>14</v>
      </c>
      <c r="D570" s="10" t="s">
        <v>1</v>
      </c>
      <c r="E570" s="10" t="s">
        <v>15</v>
      </c>
      <c r="F570" s="11" t="s">
        <v>16</v>
      </c>
      <c r="G570" s="1"/>
      <c r="H570" s="1"/>
      <c r="I570" s="1"/>
      <c r="J570" s="1"/>
      <c r="K570" s="1"/>
      <c r="L570" s="1"/>
      <c r="M570" s="1"/>
      <c r="N570" s="1"/>
      <c r="O570" s="1"/>
      <c r="P570" s="1"/>
    </row>
    <row r="571" customFormat="false" ht="15" hidden="false" customHeight="false" outlineLevel="0" collapsed="false">
      <c r="A571" s="1" t="s">
        <v>194</v>
      </c>
      <c r="B571" s="1" t="s">
        <v>251</v>
      </c>
      <c r="C571" s="1" t="n">
        <v>4700</v>
      </c>
      <c r="D571" s="1" t="s">
        <v>252</v>
      </c>
      <c r="E571" s="1" t="n">
        <f aca="false">F572</f>
        <v>1000</v>
      </c>
      <c r="F571" s="1"/>
      <c r="G571" s="1"/>
      <c r="H571" s="1"/>
      <c r="I571" s="1"/>
      <c r="J571" s="1"/>
      <c r="K571" s="1"/>
      <c r="L571" s="1"/>
      <c r="M571" s="1"/>
      <c r="N571" s="1"/>
      <c r="O571" s="1"/>
      <c r="P571" s="1"/>
    </row>
    <row r="572" customFormat="false" ht="15" hidden="false" customHeight="false" outlineLevel="0" collapsed="false">
      <c r="A572" s="1" t="s">
        <v>196</v>
      </c>
      <c r="B572" s="1"/>
      <c r="C572" s="1" t="n">
        <v>472</v>
      </c>
      <c r="D572" s="1" t="s">
        <v>165</v>
      </c>
      <c r="E572" s="1"/>
      <c r="F572" s="1" t="n">
        <f aca="false">E545</f>
        <v>1000</v>
      </c>
      <c r="G572" s="1"/>
      <c r="H572" s="1"/>
      <c r="I572" s="1"/>
      <c r="J572" s="1"/>
      <c r="K572" s="1"/>
      <c r="L572" s="1"/>
      <c r="M572" s="1"/>
      <c r="N572" s="1"/>
      <c r="O572" s="1"/>
      <c r="P572" s="1"/>
    </row>
    <row r="573" customFormat="false" ht="15" hidden="false" customHeight="false" outlineLevel="0" collapsed="false">
      <c r="A573" s="1"/>
      <c r="B573" s="1"/>
      <c r="C573" s="1"/>
      <c r="D573" s="1"/>
      <c r="E573" s="1"/>
      <c r="F573" s="1"/>
      <c r="G573" s="1"/>
      <c r="H573" s="1"/>
      <c r="I573" s="1"/>
      <c r="J573" s="1"/>
      <c r="K573" s="1"/>
      <c r="L573" s="1"/>
      <c r="M573" s="1"/>
      <c r="N573" s="1"/>
      <c r="O573" s="1"/>
      <c r="P573" s="1"/>
    </row>
    <row r="574" customFormat="false" ht="15" hidden="false" customHeight="false" outlineLevel="0" collapsed="false">
      <c r="A574" s="1"/>
      <c r="B574" s="1"/>
      <c r="C574" s="1"/>
      <c r="D574" s="1"/>
      <c r="E574" s="1"/>
      <c r="F574" s="1"/>
      <c r="G574" s="1"/>
      <c r="H574" s="1"/>
      <c r="I574" s="1"/>
      <c r="J574" s="1"/>
      <c r="K574" s="1"/>
      <c r="L574" s="1"/>
      <c r="M574" s="1"/>
      <c r="N574" s="1"/>
      <c r="O574" s="1"/>
      <c r="P574" s="1"/>
    </row>
    <row r="575" customFormat="false" ht="15" hidden="false" customHeight="false" outlineLevel="0" collapsed="false">
      <c r="A575" s="1"/>
      <c r="B575" s="1"/>
      <c r="C575" s="1"/>
      <c r="D575" s="1"/>
      <c r="E575" s="1"/>
      <c r="F575" s="1"/>
      <c r="G575" s="1"/>
      <c r="H575" s="1"/>
      <c r="I575" s="1"/>
      <c r="J575" s="1"/>
      <c r="K575" s="1"/>
      <c r="L575" s="1"/>
      <c r="M575" s="1"/>
      <c r="N575" s="1"/>
      <c r="O575" s="1"/>
      <c r="P575" s="1"/>
    </row>
    <row r="576" customFormat="false" ht="15" hidden="false" customHeight="false" outlineLevel="0" collapsed="false">
      <c r="A576" s="1"/>
      <c r="B576" s="1"/>
      <c r="C576" s="1"/>
      <c r="D576" s="1"/>
      <c r="E576" s="1"/>
      <c r="F576" s="1"/>
      <c r="G576" s="1"/>
      <c r="H576" s="1"/>
      <c r="I576" s="1"/>
      <c r="J576" s="1"/>
      <c r="K576" s="1"/>
      <c r="L576" s="1"/>
      <c r="M576" s="1"/>
      <c r="N576" s="1"/>
      <c r="O576" s="1"/>
      <c r="P576" s="1"/>
    </row>
    <row r="577" customFormat="false" ht="15" hidden="false" customHeight="true" outlineLevel="0" collapsed="false">
      <c r="A577" s="1"/>
      <c r="B577" s="7" t="s">
        <v>253</v>
      </c>
      <c r="C577" s="7"/>
      <c r="D577" s="7"/>
      <c r="E577" s="7"/>
      <c r="F577" s="7"/>
      <c r="G577" s="7"/>
      <c r="H577" s="1"/>
      <c r="I577" s="1"/>
      <c r="J577" s="1"/>
      <c r="K577" s="1"/>
      <c r="L577" s="1"/>
      <c r="M577" s="1"/>
      <c r="N577" s="1"/>
      <c r="O577" s="1"/>
      <c r="P577" s="1"/>
    </row>
    <row r="578" customFormat="false" ht="15" hidden="false" customHeight="false" outlineLevel="0" collapsed="false">
      <c r="A578" s="1"/>
      <c r="B578" s="7"/>
      <c r="C578" s="7"/>
      <c r="D578" s="7"/>
      <c r="E578" s="7"/>
      <c r="F578" s="7"/>
      <c r="G578" s="7"/>
      <c r="H578" s="1"/>
      <c r="I578" s="1"/>
      <c r="J578" s="1"/>
      <c r="K578" s="1"/>
      <c r="L578" s="1"/>
      <c r="M578" s="1"/>
      <c r="N578" s="1"/>
      <c r="O578" s="1"/>
      <c r="P578" s="1"/>
    </row>
    <row r="579" customFormat="false" ht="15" hidden="false" customHeight="false" outlineLevel="0" collapsed="false">
      <c r="A579" s="1"/>
      <c r="B579" s="7"/>
      <c r="C579" s="7"/>
      <c r="D579" s="7"/>
      <c r="E579" s="7"/>
      <c r="F579" s="7"/>
      <c r="G579" s="7"/>
      <c r="H579" s="1"/>
      <c r="I579" s="1"/>
      <c r="J579" s="1"/>
      <c r="K579" s="1"/>
      <c r="L579" s="1"/>
      <c r="M579" s="1"/>
      <c r="N579" s="1"/>
      <c r="O579" s="1"/>
      <c r="P579" s="1"/>
    </row>
    <row r="580" customFormat="false" ht="15" hidden="false" customHeight="false" outlineLevel="0" collapsed="false">
      <c r="A580" s="1"/>
      <c r="B580" s="1"/>
      <c r="C580" s="1"/>
      <c r="D580" s="1"/>
      <c r="E580" s="1"/>
      <c r="F580" s="1"/>
      <c r="G580" s="1"/>
      <c r="H580" s="1"/>
      <c r="I580" s="1"/>
      <c r="J580" s="1"/>
      <c r="K580" s="1"/>
      <c r="L580" s="1"/>
      <c r="M580" s="1"/>
      <c r="N580" s="1"/>
      <c r="O580" s="1"/>
      <c r="P580" s="1"/>
    </row>
    <row r="581" customFormat="false" ht="15" hidden="false" customHeight="false" outlineLevel="0" collapsed="false">
      <c r="A581" s="1"/>
      <c r="B581" s="1"/>
      <c r="C581" s="1"/>
      <c r="D581" s="1"/>
      <c r="E581" s="1"/>
      <c r="F581" s="1"/>
      <c r="G581" s="1"/>
      <c r="H581" s="1"/>
      <c r="I581" s="1"/>
      <c r="J581" s="1"/>
      <c r="K581" s="1"/>
      <c r="L581" s="1"/>
      <c r="M581" s="1"/>
      <c r="N581" s="1"/>
      <c r="O581" s="1"/>
      <c r="P581" s="1"/>
    </row>
    <row r="582" customFormat="false" ht="13.8" hidden="false" customHeight="false" outlineLevel="0" collapsed="false">
      <c r="A582" s="1"/>
      <c r="B582" s="112"/>
      <c r="C582" s="112"/>
      <c r="D582" s="112"/>
      <c r="E582" s="108" t="n">
        <f aca="false">+SUM(E584:E590)</f>
        <v>1500</v>
      </c>
      <c r="F582" s="108" t="n">
        <f aca="false">+SUM(F584:F590)</f>
        <v>1500</v>
      </c>
      <c r="G582" s="1"/>
      <c r="H582" s="1"/>
      <c r="I582" s="1"/>
      <c r="J582" s="1"/>
      <c r="K582" s="1"/>
      <c r="L582" s="1"/>
      <c r="M582" s="1"/>
      <c r="N582" s="1"/>
      <c r="O582" s="1"/>
      <c r="P582" s="1"/>
    </row>
    <row r="583" customFormat="false" ht="13.8" hidden="false" customHeight="false" outlineLevel="0" collapsed="false">
      <c r="A583" s="1"/>
      <c r="B583" s="9" t="s">
        <v>13</v>
      </c>
      <c r="C583" s="10" t="s">
        <v>14</v>
      </c>
      <c r="D583" s="10" t="s">
        <v>1</v>
      </c>
      <c r="E583" s="10" t="s">
        <v>15</v>
      </c>
      <c r="F583" s="11" t="s">
        <v>16</v>
      </c>
      <c r="G583" s="1"/>
      <c r="H583" s="1"/>
      <c r="I583" s="1"/>
      <c r="J583" s="1"/>
      <c r="K583" s="1"/>
      <c r="L583" s="1"/>
      <c r="M583" s="1"/>
      <c r="N583" s="1"/>
      <c r="O583" s="1"/>
      <c r="P583" s="1"/>
    </row>
    <row r="584" customFormat="false" ht="15" hidden="false" customHeight="false" outlineLevel="0" collapsed="false">
      <c r="A584" s="1"/>
      <c r="B584" s="1"/>
      <c r="C584" s="1" t="n">
        <v>390</v>
      </c>
      <c r="D584" s="1" t="s">
        <v>187</v>
      </c>
      <c r="E584" s="1" t="n">
        <v>500</v>
      </c>
      <c r="F584" s="1"/>
      <c r="G584" s="1"/>
      <c r="H584" s="1"/>
      <c r="I584" s="1"/>
      <c r="J584" s="1"/>
      <c r="K584" s="1"/>
      <c r="L584" s="1"/>
      <c r="M584" s="1"/>
      <c r="N584" s="1"/>
      <c r="O584" s="1"/>
      <c r="P584" s="1"/>
    </row>
    <row r="585" customFormat="false" ht="15" hidden="false" customHeight="false" outlineLevel="0" collapsed="false">
      <c r="A585" s="1"/>
      <c r="B585" s="1"/>
      <c r="C585" s="1" t="n">
        <v>793</v>
      </c>
      <c r="D585" s="1" t="s">
        <v>254</v>
      </c>
      <c r="E585" s="1"/>
      <c r="F585" s="1" t="n">
        <f aca="false">E584</f>
        <v>500</v>
      </c>
      <c r="G585" s="1"/>
      <c r="H585" s="1"/>
      <c r="I585" s="1"/>
      <c r="J585" s="1"/>
      <c r="K585" s="1"/>
      <c r="L585" s="1"/>
      <c r="M585" s="1"/>
      <c r="N585" s="1"/>
      <c r="O585" s="1"/>
      <c r="P585" s="1"/>
    </row>
    <row r="586" customFormat="false" ht="15" hidden="false" customHeight="false" outlineLevel="0" collapsed="false">
      <c r="A586" s="1"/>
      <c r="B586" s="1"/>
      <c r="C586" s="1"/>
      <c r="D586" s="1"/>
      <c r="E586" s="1"/>
      <c r="F586" s="1"/>
      <c r="G586" s="1"/>
      <c r="H586" s="1"/>
      <c r="I586" s="1"/>
      <c r="J586" s="1"/>
      <c r="K586" s="1"/>
      <c r="L586" s="1"/>
      <c r="M586" s="1"/>
      <c r="N586" s="1"/>
      <c r="O586" s="1"/>
      <c r="P586" s="1"/>
    </row>
    <row r="587" customFormat="false" ht="15" hidden="false" customHeight="false" outlineLevel="0" collapsed="false">
      <c r="A587" s="1"/>
      <c r="B587" s="1"/>
      <c r="C587" s="1"/>
      <c r="D587" s="1"/>
      <c r="E587" s="1"/>
      <c r="F587" s="1"/>
      <c r="G587" s="1"/>
      <c r="H587" s="1"/>
      <c r="I587" s="1"/>
      <c r="J587" s="1"/>
      <c r="K587" s="1"/>
      <c r="L587" s="1"/>
      <c r="M587" s="1"/>
      <c r="N587" s="1"/>
      <c r="O587" s="1"/>
      <c r="P587" s="1"/>
    </row>
    <row r="588" customFormat="false" ht="15" hidden="false" customHeight="false" outlineLevel="0" collapsed="false">
      <c r="A588" s="1"/>
      <c r="B588" s="1"/>
      <c r="C588" s="1"/>
      <c r="D588" s="1"/>
      <c r="E588" s="1"/>
      <c r="F588" s="1"/>
      <c r="G588" s="1"/>
      <c r="H588" s="1"/>
      <c r="I588" s="1"/>
      <c r="J588" s="1"/>
      <c r="K588" s="1"/>
      <c r="L588" s="1"/>
      <c r="M588" s="1"/>
      <c r="N588" s="1"/>
      <c r="O588" s="1"/>
      <c r="P588" s="1"/>
    </row>
    <row r="589" customFormat="false" ht="13.8" hidden="false" customHeight="false" outlineLevel="0" collapsed="false">
      <c r="A589" s="1"/>
      <c r="B589" s="112"/>
      <c r="C589" s="112"/>
      <c r="D589" s="112"/>
      <c r="E589" s="108" t="n">
        <f aca="false">+SUM(E591:E597)</f>
        <v>1000</v>
      </c>
      <c r="F589" s="108" t="n">
        <f aca="false">+SUM(F591:F597)</f>
        <v>1000</v>
      </c>
      <c r="G589" s="1"/>
      <c r="H589" s="1"/>
      <c r="I589" s="1"/>
      <c r="J589" s="1"/>
      <c r="K589" s="1"/>
      <c r="L589" s="1"/>
      <c r="M589" s="1"/>
      <c r="N589" s="1"/>
      <c r="O589" s="1"/>
      <c r="P589" s="1"/>
    </row>
    <row r="590" customFormat="false" ht="13.8" hidden="false" customHeight="false" outlineLevel="0" collapsed="false">
      <c r="A590" s="1"/>
      <c r="B590" s="9" t="s">
        <v>13</v>
      </c>
      <c r="C590" s="10" t="s">
        <v>14</v>
      </c>
      <c r="D590" s="10" t="s">
        <v>1</v>
      </c>
      <c r="E590" s="10" t="s">
        <v>15</v>
      </c>
      <c r="F590" s="11" t="s">
        <v>16</v>
      </c>
      <c r="G590" s="1"/>
      <c r="H590" s="1"/>
      <c r="I590" s="1"/>
      <c r="J590" s="1"/>
      <c r="K590" s="1"/>
      <c r="L590" s="1"/>
      <c r="M590" s="1"/>
      <c r="N590" s="1"/>
      <c r="O590" s="1"/>
      <c r="P590" s="1"/>
    </row>
    <row r="591" customFormat="false" ht="15" hidden="false" customHeight="false" outlineLevel="0" collapsed="false">
      <c r="A591" s="1"/>
      <c r="B591" s="1"/>
      <c r="C591" s="1" t="n">
        <v>693</v>
      </c>
      <c r="D591" s="1" t="s">
        <v>255</v>
      </c>
      <c r="E591" s="1" t="n">
        <v>1000</v>
      </c>
      <c r="F591" s="1"/>
      <c r="G591" s="1"/>
      <c r="H591" s="1"/>
      <c r="I591" s="1"/>
      <c r="J591" s="1"/>
      <c r="K591" s="1"/>
      <c r="L591" s="1"/>
      <c r="M591" s="1"/>
      <c r="N591" s="1"/>
      <c r="O591" s="1"/>
      <c r="P591" s="1"/>
    </row>
    <row r="592" customFormat="false" ht="15" hidden="false" customHeight="false" outlineLevel="0" collapsed="false">
      <c r="A592" s="1"/>
      <c r="B592" s="1"/>
      <c r="C592" s="1" t="n">
        <v>390</v>
      </c>
      <c r="D592" s="1" t="s">
        <v>187</v>
      </c>
      <c r="E592" s="1"/>
      <c r="F592" s="1" t="n">
        <f aca="false">E591</f>
        <v>1000</v>
      </c>
      <c r="G592" s="1"/>
      <c r="H592" s="1"/>
      <c r="I592" s="1"/>
      <c r="J592" s="1"/>
      <c r="K592" s="1"/>
      <c r="L592" s="1"/>
      <c r="M592" s="1"/>
      <c r="N592" s="1"/>
      <c r="O592" s="1"/>
      <c r="P592" s="1"/>
    </row>
    <row r="593" customFormat="false" ht="15" hidden="false" customHeight="false" outlineLevel="0" collapsed="false">
      <c r="A593" s="1"/>
      <c r="B593" s="1"/>
      <c r="C593" s="1"/>
      <c r="D593" s="1"/>
      <c r="E593" s="1"/>
      <c r="F593" s="1"/>
      <c r="G593" s="1"/>
      <c r="H593" s="1"/>
      <c r="I593" s="1"/>
      <c r="J593" s="1"/>
      <c r="K593" s="1"/>
      <c r="L593" s="1"/>
      <c r="M593" s="1"/>
      <c r="N593" s="1"/>
      <c r="O593" s="1"/>
      <c r="P593" s="1"/>
    </row>
    <row r="594" customFormat="false" ht="15" hidden="false" customHeight="false" outlineLevel="0" collapsed="false">
      <c r="A594" s="1"/>
      <c r="B594" s="1"/>
      <c r="C594" s="1"/>
      <c r="D594" s="1"/>
      <c r="E594" s="1"/>
      <c r="F594" s="1"/>
      <c r="G594" s="1"/>
      <c r="H594" s="1"/>
      <c r="I594" s="1"/>
      <c r="J594" s="1"/>
      <c r="K594" s="1"/>
      <c r="L594" s="1"/>
      <c r="M594" s="1"/>
      <c r="N594" s="1"/>
      <c r="O594" s="1"/>
      <c r="P594" s="1"/>
    </row>
    <row r="595" customFormat="false" ht="15" hidden="false" customHeight="false" outlineLevel="0" collapsed="false">
      <c r="A595" s="1"/>
      <c r="B595" s="1"/>
      <c r="C595" s="1"/>
      <c r="D595" s="1"/>
      <c r="E595" s="1"/>
      <c r="F595" s="1"/>
      <c r="G595" s="1"/>
      <c r="H595" s="1"/>
      <c r="I595" s="1"/>
      <c r="J595" s="1"/>
      <c r="K595" s="1"/>
      <c r="L595" s="1"/>
      <c r="M595" s="1"/>
      <c r="N595" s="1"/>
      <c r="O595" s="1"/>
      <c r="P595" s="1"/>
    </row>
    <row r="596" customFormat="false" ht="15" hidden="false" customHeight="false" outlineLevel="0" collapsed="false">
      <c r="A596" s="1"/>
      <c r="B596" s="1"/>
      <c r="C596" s="1"/>
      <c r="D596" s="1"/>
      <c r="E596" s="1"/>
      <c r="F596" s="1"/>
      <c r="G596" s="1"/>
      <c r="H596" s="1"/>
      <c r="I596" s="1"/>
      <c r="J596" s="1"/>
      <c r="K596" s="1"/>
      <c r="L596" s="1"/>
      <c r="M596" s="1"/>
      <c r="N596" s="1"/>
      <c r="O596" s="1"/>
      <c r="P596" s="1"/>
    </row>
    <row r="597" customFormat="false" ht="15" hidden="false" customHeight="false" outlineLevel="0" collapsed="false">
      <c r="A597" s="1"/>
      <c r="B597" s="1"/>
      <c r="C597" s="1"/>
      <c r="D597" s="1"/>
      <c r="E597" s="1"/>
      <c r="F597" s="1"/>
      <c r="G597" s="1"/>
      <c r="H597" s="1"/>
      <c r="I597" s="1"/>
      <c r="J597" s="1"/>
      <c r="K597" s="1"/>
      <c r="L597" s="1"/>
      <c r="M597" s="1"/>
      <c r="N597" s="1"/>
      <c r="O597" s="1"/>
      <c r="P597" s="1"/>
    </row>
    <row r="598" customFormat="false" ht="15" hidden="false" customHeight="false" outlineLevel="0" collapsed="false">
      <c r="A598" s="1"/>
      <c r="B598" s="1"/>
      <c r="C598" s="1"/>
      <c r="D598" s="1"/>
      <c r="E598" s="1"/>
      <c r="F598" s="1"/>
      <c r="G598" s="1"/>
      <c r="H598" s="1"/>
      <c r="I598" s="1"/>
      <c r="J598" s="1"/>
      <c r="K598" s="1"/>
      <c r="L598" s="1"/>
      <c r="M598" s="1"/>
      <c r="N598" s="1"/>
      <c r="O598" s="1"/>
      <c r="P598" s="1"/>
    </row>
    <row r="599" customFormat="false" ht="15" hidden="false" customHeight="false" outlineLevel="0" collapsed="false">
      <c r="A599" s="1"/>
      <c r="B599" s="1"/>
      <c r="C599" s="1"/>
      <c r="D599" s="1"/>
      <c r="E599" s="1"/>
      <c r="F599" s="1"/>
      <c r="G599" s="1"/>
      <c r="H599" s="1"/>
      <c r="I599" s="1"/>
      <c r="J599" s="1"/>
      <c r="K599" s="1"/>
      <c r="L599" s="1"/>
      <c r="M599" s="1"/>
      <c r="N599" s="1"/>
      <c r="O599" s="1"/>
      <c r="P599" s="1"/>
    </row>
    <row r="600" customFormat="false" ht="15" hidden="false" customHeight="false" outlineLevel="0" collapsed="false">
      <c r="A600" s="1"/>
      <c r="B600" s="1"/>
      <c r="C600" s="1"/>
      <c r="D600" s="1"/>
      <c r="E600" s="1"/>
      <c r="F600" s="1"/>
      <c r="G600" s="1"/>
      <c r="H600" s="1"/>
      <c r="I600" s="1"/>
      <c r="J600" s="1"/>
      <c r="K600" s="1"/>
      <c r="L600" s="1"/>
      <c r="M600" s="1"/>
      <c r="N600" s="1"/>
      <c r="O600" s="1"/>
      <c r="P600" s="1"/>
    </row>
    <row r="601" customFormat="false" ht="15" hidden="false" customHeight="false" outlineLevel="0" collapsed="false">
      <c r="A601" s="1"/>
      <c r="B601" s="1"/>
      <c r="C601" s="1"/>
      <c r="D601" s="1"/>
      <c r="E601" s="1"/>
      <c r="F601" s="1"/>
      <c r="G601" s="1"/>
      <c r="H601" s="1"/>
      <c r="I601" s="1"/>
      <c r="J601" s="1"/>
      <c r="K601" s="1"/>
      <c r="L601" s="1"/>
      <c r="M601" s="1"/>
      <c r="N601" s="1"/>
      <c r="O601" s="1"/>
      <c r="P601" s="1"/>
    </row>
    <row r="602" customFormat="false" ht="15" hidden="false" customHeight="false" outlineLevel="0" collapsed="false">
      <c r="A602" s="1"/>
      <c r="B602" s="1"/>
      <c r="C602" s="1"/>
      <c r="D602" s="1"/>
      <c r="E602" s="1"/>
      <c r="F602" s="1"/>
      <c r="G602" s="1"/>
      <c r="H602" s="1"/>
      <c r="I602" s="1"/>
      <c r="J602" s="1"/>
      <c r="K602" s="1"/>
      <c r="L602" s="1"/>
      <c r="M602" s="1"/>
      <c r="N602" s="1"/>
      <c r="O602" s="1"/>
      <c r="P602" s="1"/>
    </row>
    <row r="603" customFormat="false" ht="15" hidden="false" customHeight="false" outlineLevel="0" collapsed="false">
      <c r="A603" s="1"/>
      <c r="B603" s="1"/>
      <c r="C603" s="1"/>
      <c r="D603" s="1"/>
      <c r="E603" s="1"/>
      <c r="F603" s="1"/>
      <c r="G603" s="1"/>
      <c r="H603" s="1"/>
      <c r="I603" s="1"/>
      <c r="J603" s="1"/>
      <c r="K603" s="1"/>
      <c r="L603" s="1"/>
      <c r="M603" s="1"/>
      <c r="N603" s="1"/>
      <c r="O603" s="1"/>
      <c r="P603" s="1"/>
    </row>
    <row r="604" customFormat="false" ht="15" hidden="false" customHeight="false" outlineLevel="0" collapsed="false">
      <c r="A604" s="1"/>
      <c r="B604" s="1"/>
      <c r="C604" s="1"/>
      <c r="D604" s="1"/>
      <c r="E604" s="1"/>
      <c r="F604" s="1"/>
      <c r="G604" s="1"/>
      <c r="H604" s="1"/>
      <c r="I604" s="1"/>
      <c r="J604" s="1"/>
      <c r="K604" s="1"/>
      <c r="L604" s="1"/>
      <c r="M604" s="1"/>
      <c r="N604" s="1"/>
      <c r="O604" s="1"/>
      <c r="P604" s="1"/>
    </row>
    <row r="605" customFormat="false" ht="15" hidden="false" customHeight="false" outlineLevel="0" collapsed="false">
      <c r="A605" s="1"/>
      <c r="B605" s="1"/>
      <c r="C605" s="1"/>
      <c r="D605" s="1"/>
      <c r="E605" s="1"/>
      <c r="F605" s="1"/>
      <c r="G605" s="1"/>
      <c r="H605" s="1"/>
      <c r="I605" s="1"/>
      <c r="J605" s="1"/>
      <c r="K605" s="1"/>
      <c r="L605" s="1"/>
      <c r="M605" s="1"/>
      <c r="N605" s="1"/>
      <c r="O605" s="1"/>
      <c r="P605" s="1"/>
    </row>
    <row r="606" customFormat="false" ht="15" hidden="false" customHeight="false" outlineLevel="0" collapsed="false">
      <c r="A606" s="1"/>
      <c r="B606" s="1"/>
      <c r="C606" s="1"/>
      <c r="D606" s="1"/>
      <c r="E606" s="1"/>
      <c r="F606" s="1"/>
      <c r="G606" s="1"/>
      <c r="H606" s="1"/>
      <c r="I606" s="1"/>
      <c r="J606" s="1"/>
      <c r="K606" s="1"/>
      <c r="L606" s="1"/>
      <c r="M606" s="1"/>
      <c r="N606" s="1"/>
      <c r="O606" s="1"/>
      <c r="P606" s="1"/>
    </row>
    <row r="607" customFormat="false" ht="15" hidden="false" customHeight="false" outlineLevel="0" collapsed="false">
      <c r="A607" s="1"/>
      <c r="B607" s="1"/>
      <c r="C607" s="1"/>
      <c r="D607" s="1"/>
      <c r="E607" s="1"/>
      <c r="F607" s="1"/>
      <c r="G607" s="1"/>
      <c r="H607" s="1"/>
      <c r="I607" s="1"/>
      <c r="J607" s="1"/>
      <c r="K607" s="1"/>
      <c r="L607" s="1"/>
      <c r="M607" s="1"/>
      <c r="N607" s="1"/>
      <c r="O607" s="1"/>
      <c r="P607" s="1"/>
    </row>
    <row r="608" customFormat="false" ht="15" hidden="false" customHeight="false" outlineLevel="0" collapsed="false">
      <c r="A608" s="1"/>
      <c r="B608" s="1"/>
      <c r="C608" s="1"/>
      <c r="D608" s="1"/>
      <c r="E608" s="1"/>
      <c r="F608" s="1"/>
      <c r="G608" s="1"/>
      <c r="H608" s="1"/>
      <c r="I608" s="1"/>
      <c r="J608" s="1"/>
      <c r="K608" s="1"/>
      <c r="L608" s="1"/>
      <c r="M608" s="1"/>
      <c r="N608" s="1"/>
      <c r="O608" s="1"/>
      <c r="P608" s="1"/>
    </row>
    <row r="609" customFormat="false" ht="15" hidden="false" customHeight="false" outlineLevel="0" collapsed="false">
      <c r="A609" s="1"/>
      <c r="B609" s="1"/>
      <c r="C609" s="1"/>
      <c r="D609" s="1"/>
      <c r="E609" s="1"/>
      <c r="F609" s="1"/>
      <c r="G609" s="1"/>
      <c r="H609" s="1"/>
      <c r="I609" s="1"/>
      <c r="J609" s="1"/>
      <c r="K609" s="1"/>
      <c r="L609" s="1"/>
      <c r="M609" s="1"/>
      <c r="N609" s="1"/>
      <c r="O609" s="1"/>
      <c r="P609" s="1"/>
    </row>
    <row r="610" customFormat="false" ht="15" hidden="false" customHeight="false" outlineLevel="0" collapsed="false">
      <c r="A610" s="1"/>
      <c r="B610" s="1"/>
      <c r="C610" s="1"/>
      <c r="D610" s="1"/>
      <c r="E610" s="1"/>
      <c r="F610" s="1"/>
      <c r="G610" s="1"/>
      <c r="H610" s="1"/>
      <c r="I610" s="1"/>
      <c r="J610" s="1"/>
      <c r="K610" s="1"/>
      <c r="L610" s="1"/>
      <c r="M610" s="1"/>
      <c r="N610" s="1"/>
      <c r="O610" s="1"/>
      <c r="P610" s="1"/>
    </row>
    <row r="611" customFormat="false" ht="15" hidden="false" customHeight="false" outlineLevel="0" collapsed="false">
      <c r="A611" s="1"/>
      <c r="B611" s="1"/>
      <c r="C611" s="1"/>
      <c r="D611" s="1"/>
      <c r="E611" s="1"/>
      <c r="F611" s="1"/>
      <c r="G611" s="1"/>
      <c r="H611" s="1"/>
      <c r="I611" s="1"/>
      <c r="J611" s="1"/>
      <c r="K611" s="1"/>
      <c r="L611" s="1"/>
      <c r="M611" s="1"/>
      <c r="N611" s="1"/>
      <c r="O611" s="1"/>
      <c r="P611" s="1"/>
    </row>
    <row r="612" customFormat="false" ht="15" hidden="false" customHeight="false" outlineLevel="0" collapsed="false">
      <c r="A612" s="1"/>
      <c r="B612" s="1"/>
      <c r="C612" s="1"/>
      <c r="D612" s="1"/>
      <c r="E612" s="1"/>
      <c r="F612" s="1"/>
      <c r="G612" s="1"/>
      <c r="H612" s="1"/>
      <c r="I612" s="1"/>
      <c r="J612" s="1"/>
      <c r="K612" s="1"/>
      <c r="L612" s="1"/>
      <c r="M612" s="1"/>
      <c r="N612" s="1"/>
      <c r="O612" s="1"/>
      <c r="P612" s="1"/>
    </row>
    <row r="613" customFormat="false" ht="15" hidden="false" customHeight="false" outlineLevel="0" collapsed="false">
      <c r="A613" s="1"/>
      <c r="B613" s="1"/>
      <c r="C613" s="1"/>
      <c r="D613" s="1"/>
      <c r="E613" s="1"/>
      <c r="F613" s="1"/>
      <c r="G613" s="1"/>
      <c r="H613" s="1"/>
      <c r="I613" s="1"/>
      <c r="J613" s="1"/>
      <c r="K613" s="1"/>
      <c r="L613" s="1"/>
      <c r="M613" s="1"/>
      <c r="N613" s="1"/>
      <c r="O613" s="1"/>
      <c r="P613" s="1"/>
    </row>
    <row r="614" customFormat="false" ht="15" hidden="false" customHeight="false" outlineLevel="0" collapsed="false">
      <c r="A614" s="1"/>
      <c r="B614" s="1"/>
      <c r="C614" s="1"/>
      <c r="D614" s="1"/>
      <c r="E614" s="1"/>
      <c r="F614" s="1"/>
      <c r="G614" s="1"/>
      <c r="H614" s="1"/>
      <c r="I614" s="1"/>
      <c r="J614" s="1"/>
      <c r="K614" s="1"/>
      <c r="L614" s="1"/>
      <c r="M614" s="1"/>
      <c r="N614" s="1"/>
      <c r="O614" s="1"/>
      <c r="P614" s="1"/>
    </row>
    <row r="615" customFormat="false" ht="15" hidden="false" customHeight="false" outlineLevel="0" collapsed="false">
      <c r="A615" s="1"/>
      <c r="B615" s="1"/>
      <c r="C615" s="1"/>
      <c r="D615" s="1"/>
      <c r="E615" s="1"/>
      <c r="F615" s="1"/>
      <c r="G615" s="1"/>
      <c r="H615" s="1"/>
      <c r="I615" s="1"/>
      <c r="J615" s="1"/>
      <c r="K615" s="1"/>
      <c r="L615" s="1"/>
      <c r="M615" s="1"/>
      <c r="N615" s="1"/>
      <c r="O615" s="1"/>
      <c r="P615" s="1"/>
    </row>
    <row r="616" customFormat="false" ht="15" hidden="false" customHeight="false" outlineLevel="0" collapsed="false">
      <c r="A616" s="1"/>
      <c r="B616" s="1"/>
      <c r="C616" s="1"/>
      <c r="D616" s="1"/>
      <c r="E616" s="1"/>
      <c r="F616" s="1"/>
      <c r="G616" s="1"/>
      <c r="H616" s="1"/>
      <c r="I616" s="1"/>
      <c r="J616" s="1"/>
      <c r="K616" s="1"/>
      <c r="L616" s="1"/>
      <c r="M616" s="1"/>
      <c r="N616" s="1"/>
      <c r="O616" s="1"/>
      <c r="P616" s="1"/>
    </row>
    <row r="617" customFormat="false" ht="15" hidden="false" customHeight="false" outlineLevel="0" collapsed="false">
      <c r="A617" s="1"/>
      <c r="B617" s="1"/>
      <c r="C617" s="1"/>
      <c r="D617" s="1"/>
      <c r="E617" s="1"/>
      <c r="F617" s="1"/>
      <c r="G617" s="1"/>
      <c r="H617" s="1"/>
      <c r="I617" s="1"/>
      <c r="J617" s="1"/>
      <c r="K617" s="1"/>
      <c r="L617" s="1"/>
      <c r="M617" s="1"/>
      <c r="N617" s="1"/>
      <c r="O617" s="1"/>
      <c r="P617" s="1"/>
    </row>
    <row r="618" customFormat="false" ht="15" hidden="false" customHeight="false" outlineLevel="0" collapsed="false">
      <c r="A618" s="1"/>
      <c r="B618" s="1"/>
      <c r="C618" s="1"/>
      <c r="D618" s="1"/>
      <c r="E618" s="1"/>
      <c r="F618" s="1"/>
      <c r="G618" s="1"/>
      <c r="H618" s="1"/>
      <c r="I618" s="1"/>
      <c r="J618" s="1"/>
      <c r="K618" s="1"/>
      <c r="L618" s="1"/>
      <c r="M618" s="1"/>
      <c r="N618" s="1"/>
      <c r="O618" s="1"/>
      <c r="P618" s="1"/>
    </row>
  </sheetData>
  <mergeCells count="24">
    <mergeCell ref="B10:H12"/>
    <mergeCell ref="B16:I17"/>
    <mergeCell ref="B28:I31"/>
    <mergeCell ref="B50:H52"/>
    <mergeCell ref="B74:J78"/>
    <mergeCell ref="B109:I112"/>
    <mergeCell ref="B154:H156"/>
    <mergeCell ref="B205:H207"/>
    <mergeCell ref="B233:F241"/>
    <mergeCell ref="B254:I255"/>
    <mergeCell ref="B256:F256"/>
    <mergeCell ref="B257:F257"/>
    <mergeCell ref="B258:F258"/>
    <mergeCell ref="B259:F259"/>
    <mergeCell ref="B271:F271"/>
    <mergeCell ref="B272:H274"/>
    <mergeCell ref="B294:F294"/>
    <mergeCell ref="B295:I299"/>
    <mergeCell ref="B363:H365"/>
    <mergeCell ref="B380:H381"/>
    <mergeCell ref="B482:G483"/>
    <mergeCell ref="B526:H527"/>
    <mergeCell ref="B566:G567"/>
    <mergeCell ref="B577:G579"/>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B4:R9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 activeCellId="0" sqref="I1"/>
    </sheetView>
  </sheetViews>
  <sheetFormatPr defaultColWidth="10.59765625" defaultRowHeight="15" zeroHeight="false" outlineLevelRow="0" outlineLevelCol="0"/>
  <cols>
    <col collapsed="false" customWidth="false" hidden="false" outlineLevel="0" max="1025" min="1" style="1" width="10.58"/>
  </cols>
  <sheetData>
    <row r="4" customFormat="false" ht="13.8" hidden="false" customHeight="true" outlineLevel="0" collapsed="false">
      <c r="B4" s="7" t="s">
        <v>256</v>
      </c>
      <c r="C4" s="7"/>
      <c r="D4" s="7"/>
      <c r="E4" s="7"/>
      <c r="F4" s="7"/>
      <c r="G4" s="7"/>
      <c r="H4" s="7"/>
    </row>
    <row r="5" customFormat="false" ht="13.8" hidden="false" customHeight="false" outlineLevel="0" collapsed="false">
      <c r="B5" s="7"/>
      <c r="C5" s="7"/>
      <c r="D5" s="7"/>
      <c r="E5" s="7"/>
      <c r="F5" s="7"/>
      <c r="G5" s="7"/>
      <c r="H5" s="7"/>
    </row>
    <row r="6" customFormat="false" ht="13.8" hidden="false" customHeight="false" outlineLevel="0" collapsed="false">
      <c r="B6" s="7"/>
      <c r="C6" s="7"/>
      <c r="D6" s="7"/>
      <c r="E6" s="7"/>
      <c r="F6" s="7"/>
      <c r="G6" s="7"/>
      <c r="H6" s="7"/>
    </row>
    <row r="7" customFormat="false" ht="13.8" hidden="false" customHeight="false" outlineLevel="0" collapsed="false">
      <c r="B7" s="1" t="s">
        <v>257</v>
      </c>
    </row>
    <row r="8" customFormat="false" ht="13.8" hidden="false" customHeight="false" outlineLevel="0" collapsed="false">
      <c r="B8" s="1" t="s">
        <v>8</v>
      </c>
    </row>
    <row r="9" customFormat="false" ht="13.8" hidden="false" customHeight="false" outlineLevel="0" collapsed="false"/>
    <row r="10" customFormat="false" ht="13.8" hidden="false" customHeight="false" outlineLevel="0" collapsed="false">
      <c r="I10" s="113" t="s">
        <v>258</v>
      </c>
    </row>
    <row r="11" customFormat="false" ht="13.8" hidden="false" customHeight="false" outlineLevel="0" collapsed="false">
      <c r="E11" s="8" t="n">
        <f aca="false">+SUM(E13:E23)</f>
        <v>5149.3</v>
      </c>
      <c r="F11" s="8" t="n">
        <f aca="false">+SUM(F13:F23)</f>
        <v>5149.3</v>
      </c>
      <c r="I11" s="1" t="n">
        <v>2500</v>
      </c>
    </row>
    <row r="12" customFormat="false" ht="13.8" hidden="false" customHeight="false" outlineLevel="0" collapsed="false">
      <c r="B12" s="9" t="s">
        <v>13</v>
      </c>
      <c r="C12" s="10" t="s">
        <v>14</v>
      </c>
      <c r="D12" s="10" t="s">
        <v>1</v>
      </c>
      <c r="E12" s="10" t="s">
        <v>15</v>
      </c>
      <c r="F12" s="11" t="s">
        <v>16</v>
      </c>
      <c r="I12" s="1" t="n">
        <v>-150</v>
      </c>
    </row>
    <row r="13" customFormat="false" ht="13.8" hidden="false" customHeight="false" outlineLevel="0" collapsed="false">
      <c r="B13" s="114" t="s">
        <v>18</v>
      </c>
      <c r="C13" s="115" t="n">
        <v>600</v>
      </c>
      <c r="D13" s="116"/>
      <c r="E13" s="117" t="n">
        <f aca="false">I15</f>
        <v>2330</v>
      </c>
      <c r="F13" s="118"/>
      <c r="I13" s="1" t="n">
        <v>-50</v>
      </c>
    </row>
    <row r="14" customFormat="false" ht="13.8" hidden="false" customHeight="false" outlineLevel="0" collapsed="false">
      <c r="B14" s="119"/>
      <c r="C14" s="31" t="n">
        <v>472</v>
      </c>
      <c r="E14" s="40" t="n">
        <f aca="false">E13*0.21</f>
        <v>489.3</v>
      </c>
      <c r="F14" s="120"/>
      <c r="H14" s="121"/>
      <c r="I14" s="1" t="n">
        <v>30</v>
      </c>
    </row>
    <row r="15" customFormat="false" ht="13.8" hidden="false" customHeight="false" outlineLevel="0" collapsed="false">
      <c r="B15" s="122"/>
      <c r="C15" s="123" t="n">
        <v>572</v>
      </c>
      <c r="D15" s="100"/>
      <c r="E15" s="124"/>
      <c r="F15" s="125" t="n">
        <f aca="false">E13+E14</f>
        <v>2819.3</v>
      </c>
      <c r="I15" s="126" t="n">
        <f aca="false">SUM(I11:I14)</f>
        <v>2330</v>
      </c>
    </row>
    <row r="16" customFormat="false" ht="13.8" hidden="false" customHeight="false" outlineLevel="0" collapsed="false">
      <c r="B16" s="114" t="s">
        <v>259</v>
      </c>
      <c r="C16" s="115" t="n">
        <v>300</v>
      </c>
      <c r="D16" s="127"/>
      <c r="E16" s="117" t="n">
        <f aca="false">E13</f>
        <v>2330</v>
      </c>
      <c r="F16" s="118"/>
    </row>
    <row r="17" customFormat="false" ht="13.8" hidden="false" customHeight="false" outlineLevel="0" collapsed="false">
      <c r="B17" s="128"/>
      <c r="C17" s="123" t="n">
        <v>610</v>
      </c>
      <c r="D17" s="129"/>
      <c r="E17" s="124"/>
      <c r="F17" s="125" t="n">
        <f aca="false">E16</f>
        <v>2330</v>
      </c>
      <c r="G17" s="8"/>
    </row>
    <row r="18" customFormat="false" ht="13.8" hidden="false" customHeight="false" outlineLevel="0" collapsed="false">
      <c r="B18" s="130"/>
      <c r="C18" s="31"/>
      <c r="E18" s="32"/>
      <c r="F18" s="131"/>
      <c r="G18" s="121"/>
    </row>
    <row r="19" customFormat="false" ht="13.8" hidden="false" customHeight="false" outlineLevel="0" collapsed="false">
      <c r="B19" s="130"/>
      <c r="C19" s="31"/>
      <c r="E19" s="32"/>
      <c r="F19" s="131"/>
      <c r="G19" s="132"/>
      <c r="K19" s="133"/>
      <c r="L19" s="133"/>
      <c r="M19" s="133"/>
      <c r="N19" s="133"/>
      <c r="O19" s="133"/>
      <c r="P19" s="133"/>
      <c r="Q19" s="133"/>
      <c r="R19" s="133"/>
    </row>
    <row r="20" customFormat="false" ht="13.8" hidden="false" customHeight="false" outlineLevel="0" collapsed="false">
      <c r="B20" s="2" t="s">
        <v>29</v>
      </c>
      <c r="K20" s="133"/>
      <c r="L20" s="133"/>
      <c r="M20" s="133"/>
      <c r="N20" s="133"/>
      <c r="O20" s="133"/>
      <c r="P20" s="133"/>
      <c r="Q20" s="133"/>
      <c r="R20" s="133"/>
    </row>
    <row r="21" customFormat="false" ht="13.8" hidden="false" customHeight="false" outlineLevel="0" collapsed="false">
      <c r="B21" s="112" t="s">
        <v>260</v>
      </c>
      <c r="C21" s="7"/>
      <c r="D21" s="7"/>
      <c r="E21" s="7"/>
      <c r="F21" s="7"/>
      <c r="G21" s="7"/>
      <c r="H21" s="7"/>
      <c r="I21" s="7"/>
      <c r="K21" s="133"/>
      <c r="L21" s="133"/>
      <c r="M21" s="133"/>
      <c r="N21" s="133"/>
      <c r="O21" s="133"/>
      <c r="P21" s="133"/>
      <c r="Q21" s="133"/>
      <c r="R21" s="133"/>
    </row>
    <row r="22" customFormat="false" ht="13.8" hidden="false" customHeight="false" outlineLevel="0" collapsed="false">
      <c r="B22" s="134" t="s">
        <v>261</v>
      </c>
      <c r="C22" s="7"/>
      <c r="D22" s="7"/>
      <c r="E22" s="7"/>
      <c r="F22" s="7"/>
      <c r="G22" s="7"/>
      <c r="H22" s="7"/>
      <c r="I22" s="7"/>
      <c r="K22" s="133"/>
      <c r="L22" s="133"/>
      <c r="M22" s="133"/>
      <c r="N22" s="133"/>
      <c r="O22" s="133"/>
      <c r="P22" s="133"/>
      <c r="Q22" s="133"/>
      <c r="R22" s="133"/>
    </row>
    <row r="23" customFormat="false" ht="13.8" hidden="false" customHeight="false" outlineLevel="0" collapsed="false">
      <c r="B23" s="134" t="s">
        <v>262</v>
      </c>
      <c r="C23" s="7"/>
      <c r="D23" s="7"/>
      <c r="E23" s="7"/>
      <c r="F23" s="7"/>
      <c r="G23" s="7"/>
      <c r="H23" s="7"/>
      <c r="I23" s="7"/>
    </row>
    <row r="24" customFormat="false" ht="13.8" hidden="false" customHeight="false" outlineLevel="0" collapsed="false">
      <c r="B24" s="112" t="s">
        <v>263</v>
      </c>
      <c r="C24" s="7"/>
      <c r="D24" s="7"/>
      <c r="E24" s="7"/>
      <c r="F24" s="7"/>
      <c r="G24" s="7"/>
      <c r="H24" s="7"/>
      <c r="I24" s="7"/>
    </row>
    <row r="25" customFormat="false" ht="13.8" hidden="false" customHeight="false" outlineLevel="0" collapsed="false">
      <c r="B25" s="1" t="s">
        <v>8</v>
      </c>
    </row>
    <row r="26" customFormat="false" ht="13.8" hidden="false" customHeight="false" outlineLevel="0" collapsed="false"/>
    <row r="27" customFormat="false" ht="13.8" hidden="false" customHeight="false" outlineLevel="0" collapsed="false">
      <c r="E27" s="8" t="n">
        <f aca="false">+SUM(E29:E41)</f>
        <v>8414.3</v>
      </c>
      <c r="F27" s="8" t="n">
        <f aca="false">+SUM(F29:F41)</f>
        <v>7164.3</v>
      </c>
    </row>
    <row r="28" customFormat="false" ht="13.8" hidden="false" customHeight="false" outlineLevel="0" collapsed="false">
      <c r="B28" s="9" t="s">
        <v>13</v>
      </c>
      <c r="C28" s="10" t="s">
        <v>14</v>
      </c>
      <c r="D28" s="10" t="s">
        <v>1</v>
      </c>
      <c r="E28" s="10" t="s">
        <v>15</v>
      </c>
      <c r="F28" s="11" t="s">
        <v>16</v>
      </c>
    </row>
    <row r="29" customFormat="false" ht="13.8" hidden="false" customHeight="false" outlineLevel="0" collapsed="false">
      <c r="B29" s="97" t="s">
        <v>18</v>
      </c>
      <c r="C29" s="39" t="n">
        <v>600</v>
      </c>
      <c r="D29" s="39"/>
      <c r="E29" s="39" t="n">
        <f aca="false">I30+I31</f>
        <v>2530</v>
      </c>
      <c r="F29" s="98"/>
      <c r="I29" s="2" t="s">
        <v>258</v>
      </c>
      <c r="K29" s="2" t="s">
        <v>264</v>
      </c>
    </row>
    <row r="30" customFormat="false" ht="13.8" hidden="false" customHeight="false" outlineLevel="0" collapsed="false">
      <c r="B30" s="135"/>
      <c r="C30" s="1" t="n">
        <v>472</v>
      </c>
      <c r="E30" s="1" t="n">
        <f aca="false">E29*0.21</f>
        <v>531.3</v>
      </c>
      <c r="F30" s="136"/>
      <c r="I30" s="1" t="n">
        <v>2500</v>
      </c>
      <c r="J30" s="1" t="s">
        <v>265</v>
      </c>
      <c r="K30" s="1" t="n">
        <v>-50</v>
      </c>
    </row>
    <row r="31" customFormat="false" ht="13.8" hidden="false" customHeight="false" outlineLevel="0" collapsed="false">
      <c r="B31" s="135"/>
      <c r="C31" s="1" t="n">
        <v>400</v>
      </c>
      <c r="F31" s="136" t="n">
        <f aca="false">I30*1.21</f>
        <v>3025</v>
      </c>
      <c r="I31" s="1" t="n">
        <v>30</v>
      </c>
      <c r="J31" s="1" t="s">
        <v>266</v>
      </c>
    </row>
    <row r="32" customFormat="false" ht="13.8" hidden="false" customHeight="false" outlineLevel="0" collapsed="false">
      <c r="B32" s="99"/>
      <c r="C32" s="100" t="n">
        <v>572</v>
      </c>
      <c r="D32" s="100"/>
      <c r="E32" s="100"/>
      <c r="F32" s="101" t="n">
        <f aca="false">I31*1.21</f>
        <v>36.3</v>
      </c>
    </row>
    <row r="33" customFormat="false" ht="13.8" hidden="false" customHeight="false" outlineLevel="0" collapsed="false">
      <c r="B33" s="97" t="s">
        <v>259</v>
      </c>
      <c r="C33" s="39" t="n">
        <v>300</v>
      </c>
      <c r="D33" s="39"/>
      <c r="E33" s="39" t="n">
        <f aca="false">E29</f>
        <v>2530</v>
      </c>
      <c r="F33" s="98"/>
    </row>
    <row r="34" customFormat="false" ht="13.8" hidden="false" customHeight="false" outlineLevel="0" collapsed="false">
      <c r="B34" s="99"/>
      <c r="C34" s="100" t="n">
        <v>610</v>
      </c>
      <c r="D34" s="100"/>
      <c r="E34" s="100"/>
      <c r="F34" s="101" t="n">
        <f aca="false">E33</f>
        <v>2530</v>
      </c>
      <c r="I34" s="1" t="s">
        <v>267</v>
      </c>
    </row>
    <row r="35" customFormat="false" ht="13.8" hidden="false" customHeight="false" outlineLevel="0" collapsed="false">
      <c r="B35" s="97" t="s">
        <v>23</v>
      </c>
      <c r="C35" s="39" t="n">
        <v>400</v>
      </c>
      <c r="D35" s="39"/>
      <c r="E35" s="39" t="n">
        <f aca="false">F36+F37</f>
        <v>60.5</v>
      </c>
      <c r="F35" s="98"/>
      <c r="I35" s="2" t="n">
        <f aca="false">E29-F37-F40</f>
        <v>1230</v>
      </c>
    </row>
    <row r="36" customFormat="false" ht="13.8" hidden="false" customHeight="false" outlineLevel="0" collapsed="false">
      <c r="B36" s="135"/>
      <c r="C36" s="1" t="n">
        <v>472</v>
      </c>
      <c r="F36" s="136" t="n">
        <f aca="false">F37*0.21</f>
        <v>10.5</v>
      </c>
    </row>
    <row r="37" customFormat="false" ht="13.8" hidden="false" customHeight="false" outlineLevel="0" collapsed="false">
      <c r="B37" s="99"/>
      <c r="C37" s="100" t="n">
        <v>609</v>
      </c>
      <c r="D37" s="100"/>
      <c r="E37" s="100"/>
      <c r="F37" s="101" t="n">
        <v>50</v>
      </c>
    </row>
    <row r="38" customFormat="false" ht="13.8" hidden="false" customHeight="false" outlineLevel="0" collapsed="false">
      <c r="B38" s="97" t="s">
        <v>49</v>
      </c>
      <c r="C38" s="39" t="n">
        <v>400</v>
      </c>
      <c r="D38" s="39"/>
      <c r="E38" s="39" t="n">
        <f aca="false">F40+F39</f>
        <v>1512.5</v>
      </c>
      <c r="F38" s="98"/>
    </row>
    <row r="39" customFormat="false" ht="13.8" hidden="false" customHeight="false" outlineLevel="0" collapsed="false">
      <c r="B39" s="135"/>
      <c r="C39" s="1" t="n">
        <v>472</v>
      </c>
      <c r="F39" s="136" t="n">
        <f aca="false">F40*0.21</f>
        <v>262.5</v>
      </c>
    </row>
    <row r="40" customFormat="false" ht="13.8" hidden="false" customHeight="false" outlineLevel="0" collapsed="false">
      <c r="B40" s="99"/>
      <c r="C40" s="100" t="n">
        <v>608</v>
      </c>
      <c r="D40" s="100"/>
      <c r="E40" s="100"/>
      <c r="F40" s="101" t="n">
        <f aca="false">I30/2</f>
        <v>1250</v>
      </c>
    </row>
    <row r="41" customFormat="false" ht="13.8" hidden="false" customHeight="false" outlineLevel="0" collapsed="false">
      <c r="B41" s="97" t="s">
        <v>259</v>
      </c>
      <c r="C41" s="39" t="n">
        <v>610</v>
      </c>
      <c r="D41" s="39"/>
      <c r="E41" s="39" t="n">
        <f aca="false">F40</f>
        <v>1250</v>
      </c>
      <c r="F41" s="98"/>
    </row>
    <row r="42" customFormat="false" ht="13.8" hidden="false" customHeight="false" outlineLevel="0" collapsed="false">
      <c r="B42" s="99"/>
      <c r="C42" s="100" t="n">
        <v>300</v>
      </c>
      <c r="D42" s="100"/>
      <c r="E42" s="100"/>
      <c r="F42" s="101" t="n">
        <f aca="false">E41</f>
        <v>1250</v>
      </c>
    </row>
    <row r="45" customFormat="false" ht="13.8" hidden="false" customHeight="false" outlineLevel="0" collapsed="false">
      <c r="B45" s="2" t="s">
        <v>53</v>
      </c>
    </row>
    <row r="46" customFormat="false" ht="13.8" hidden="false" customHeight="true" outlineLevel="0" collapsed="false">
      <c r="B46" s="7" t="s">
        <v>54</v>
      </c>
      <c r="C46" s="7"/>
      <c r="D46" s="7"/>
      <c r="E46" s="7"/>
      <c r="F46" s="7"/>
      <c r="G46" s="7"/>
      <c r="H46" s="7"/>
      <c r="M46" s="65" t="s">
        <v>154</v>
      </c>
      <c r="N46" s="65"/>
      <c r="O46" s="65"/>
      <c r="P46" s="65"/>
      <c r="Q46" s="65"/>
      <c r="R46" s="65"/>
    </row>
    <row r="47" customFormat="false" ht="13.8" hidden="false" customHeight="false" outlineLevel="0" collapsed="false">
      <c r="B47" s="7"/>
      <c r="C47" s="7"/>
      <c r="D47" s="7"/>
      <c r="E47" s="7"/>
      <c r="F47" s="7"/>
      <c r="G47" s="7"/>
      <c r="H47" s="7"/>
    </row>
    <row r="48" customFormat="false" ht="13.8" hidden="false" customHeight="false" outlineLevel="0" collapsed="false">
      <c r="B48" s="7"/>
      <c r="C48" s="7"/>
      <c r="D48" s="7"/>
      <c r="E48" s="7"/>
      <c r="F48" s="7"/>
      <c r="G48" s="7"/>
      <c r="H48" s="7"/>
    </row>
    <row r="49" customFormat="false" ht="13.8" hidden="false" customHeight="false" outlineLevel="0" collapsed="false">
      <c r="B49" s="1" t="s">
        <v>8</v>
      </c>
    </row>
    <row r="50" customFormat="false" ht="13.8" hidden="false" customHeight="false" outlineLevel="0" collapsed="false">
      <c r="M50" s="137" t="s">
        <v>268</v>
      </c>
    </row>
    <row r="51" customFormat="false" ht="13.8" hidden="false" customHeight="false" outlineLevel="0" collapsed="false">
      <c r="E51" s="8" t="n">
        <f aca="false">+SUM(E53:E66)</f>
        <v>32117.6</v>
      </c>
      <c r="F51" s="8" t="n">
        <f aca="false">+SUM(F53:F66)</f>
        <v>32117.6</v>
      </c>
      <c r="I51" s="1" t="s">
        <v>258</v>
      </c>
      <c r="K51" s="1" t="s">
        <v>269</v>
      </c>
      <c r="M51" s="1" t="s">
        <v>56</v>
      </c>
      <c r="O51" s="1" t="n">
        <f aca="false">I54</f>
        <v>14500</v>
      </c>
    </row>
    <row r="52" customFormat="false" ht="13.8" hidden="false" customHeight="false" outlineLevel="0" collapsed="false">
      <c r="B52" s="9" t="s">
        <v>13</v>
      </c>
      <c r="C52" s="10" t="s">
        <v>14</v>
      </c>
      <c r="D52" s="10" t="s">
        <v>1</v>
      </c>
      <c r="E52" s="10" t="s">
        <v>15</v>
      </c>
      <c r="F52" s="11" t="s">
        <v>16</v>
      </c>
      <c r="I52" s="1" t="n">
        <v>15000</v>
      </c>
      <c r="J52" s="1" t="s">
        <v>265</v>
      </c>
      <c r="K52" s="1" t="n">
        <v>60</v>
      </c>
      <c r="L52" s="1" t="s">
        <v>266</v>
      </c>
      <c r="M52" s="1" t="s">
        <v>68</v>
      </c>
    </row>
    <row r="53" customFormat="false" ht="13.8" hidden="false" customHeight="false" outlineLevel="0" collapsed="false">
      <c r="B53" s="97" t="s">
        <v>9</v>
      </c>
      <c r="C53" s="39" t="n">
        <v>430</v>
      </c>
      <c r="D53" s="39"/>
      <c r="E53" s="138" t="n">
        <f aca="false">F56+F57</f>
        <v>17545</v>
      </c>
      <c r="F53" s="120"/>
      <c r="I53" s="1" t="n">
        <v>-500</v>
      </c>
      <c r="M53" s="2" t="s">
        <v>70</v>
      </c>
      <c r="O53" s="1" t="n">
        <f aca="false">O51</f>
        <v>14500</v>
      </c>
    </row>
    <row r="54" customFormat="false" ht="13.8" hidden="false" customHeight="false" outlineLevel="0" collapsed="false">
      <c r="B54" s="135"/>
      <c r="C54" s="1" t="n">
        <v>624</v>
      </c>
      <c r="E54" s="138" t="n">
        <v>60</v>
      </c>
      <c r="F54" s="120"/>
      <c r="I54" s="126" t="n">
        <f aca="false">I52+I53</f>
        <v>14500</v>
      </c>
      <c r="M54" s="1" t="s">
        <v>71</v>
      </c>
      <c r="O54" s="1" t="n">
        <f aca="false">-K52</f>
        <v>-60</v>
      </c>
    </row>
    <row r="55" customFormat="false" ht="13.8" hidden="false" customHeight="false" outlineLevel="0" collapsed="false">
      <c r="B55" s="135"/>
      <c r="C55" s="1" t="n">
        <v>472</v>
      </c>
      <c r="E55" s="138" t="n">
        <f aca="false">E54*0.21</f>
        <v>12.6</v>
      </c>
      <c r="F55" s="120"/>
      <c r="I55" s="126"/>
      <c r="M55" s="2" t="s">
        <v>73</v>
      </c>
      <c r="O55" s="2" t="n">
        <f aca="false">O53+O54</f>
        <v>14440</v>
      </c>
    </row>
    <row r="56" customFormat="false" ht="13.8" hidden="false" customHeight="false" outlineLevel="0" collapsed="false">
      <c r="B56" s="135"/>
      <c r="C56" s="1" t="n">
        <v>700</v>
      </c>
      <c r="E56" s="138"/>
      <c r="F56" s="120" t="n">
        <f aca="false">I54</f>
        <v>14500</v>
      </c>
    </row>
    <row r="57" customFormat="false" ht="13.8" hidden="false" customHeight="false" outlineLevel="0" collapsed="false">
      <c r="B57" s="135"/>
      <c r="C57" s="1" t="n">
        <v>477</v>
      </c>
      <c r="E57" s="138"/>
      <c r="F57" s="120" t="n">
        <f aca="false">F56*0.21</f>
        <v>3045</v>
      </c>
    </row>
    <row r="58" customFormat="false" ht="13.8" hidden="false" customHeight="false" outlineLevel="0" collapsed="false">
      <c r="B58" s="99"/>
      <c r="C58" s="100" t="n">
        <v>572</v>
      </c>
      <c r="D58" s="100"/>
      <c r="E58" s="124"/>
      <c r="F58" s="125" t="n">
        <f aca="false">E54+E55</f>
        <v>72.6</v>
      </c>
    </row>
    <row r="59" customFormat="false" ht="13.8" hidden="false" customHeight="false" outlineLevel="0" collapsed="false">
      <c r="B59" s="97" t="s">
        <v>259</v>
      </c>
      <c r="C59" s="39" t="n">
        <v>610</v>
      </c>
      <c r="D59" s="39"/>
      <c r="E59" s="117" t="n">
        <f aca="false">F56</f>
        <v>14500</v>
      </c>
      <c r="F59" s="98"/>
    </row>
    <row r="60" customFormat="false" ht="13.8" hidden="false" customHeight="false" outlineLevel="0" collapsed="false">
      <c r="B60" s="99"/>
      <c r="C60" s="100" t="n">
        <v>300</v>
      </c>
      <c r="D60" s="100"/>
      <c r="E60" s="100"/>
      <c r="F60" s="125" t="n">
        <f aca="false">E59</f>
        <v>14500</v>
      </c>
    </row>
    <row r="63" customFormat="false" ht="13.8" hidden="false" customHeight="false" outlineLevel="0" collapsed="false">
      <c r="B63" s="2" t="s">
        <v>74</v>
      </c>
    </row>
    <row r="64" customFormat="false" ht="13.8" hidden="false" customHeight="true" outlineLevel="0" collapsed="false">
      <c r="B64" s="7" t="s">
        <v>75</v>
      </c>
      <c r="C64" s="7"/>
      <c r="D64" s="7"/>
      <c r="E64" s="7"/>
      <c r="F64" s="7"/>
      <c r="G64" s="7"/>
      <c r="H64" s="7"/>
      <c r="I64" s="7"/>
      <c r="J64" s="7"/>
    </row>
    <row r="65" customFormat="false" ht="13.8" hidden="false" customHeight="false" outlineLevel="0" collapsed="false">
      <c r="B65" s="7"/>
      <c r="C65" s="7"/>
      <c r="D65" s="7"/>
      <c r="E65" s="7"/>
      <c r="F65" s="7"/>
      <c r="G65" s="7"/>
      <c r="H65" s="7"/>
      <c r="I65" s="7"/>
      <c r="J65" s="7"/>
    </row>
    <row r="66" customFormat="false" ht="13.8" hidden="false" customHeight="false" outlineLevel="0" collapsed="false">
      <c r="B66" s="7"/>
      <c r="C66" s="7"/>
      <c r="D66" s="7"/>
      <c r="E66" s="7"/>
      <c r="F66" s="7"/>
      <c r="G66" s="7"/>
      <c r="H66" s="7"/>
      <c r="I66" s="7"/>
      <c r="J66" s="7"/>
    </row>
    <row r="67" customFormat="false" ht="13.8" hidden="false" customHeight="false" outlineLevel="0" collapsed="false">
      <c r="B67" s="7"/>
      <c r="C67" s="7"/>
      <c r="D67" s="7"/>
      <c r="E67" s="7"/>
      <c r="F67" s="7"/>
      <c r="G67" s="7"/>
      <c r="H67" s="7"/>
      <c r="I67" s="7"/>
      <c r="J67" s="7"/>
    </row>
    <row r="68" customFormat="false" ht="13.8" hidden="false" customHeight="false" outlineLevel="0" collapsed="false">
      <c r="B68" s="7"/>
      <c r="C68" s="7"/>
      <c r="D68" s="7"/>
      <c r="E68" s="7"/>
      <c r="F68" s="7"/>
      <c r="G68" s="7"/>
      <c r="H68" s="7"/>
      <c r="I68" s="7"/>
      <c r="J68" s="7"/>
    </row>
    <row r="69" customFormat="false" ht="13.8" hidden="false" customHeight="false" outlineLevel="0" collapsed="false">
      <c r="B69" s="1" t="s">
        <v>8</v>
      </c>
    </row>
    <row r="71" customFormat="false" ht="13.8" hidden="false" customHeight="false" outlineLevel="0" collapsed="false">
      <c r="E71" s="8" t="n">
        <f aca="false">+SUM(E73:E89)</f>
        <v>21485.8</v>
      </c>
      <c r="F71" s="8" t="n">
        <f aca="false">+SUM(F73:F89)</f>
        <v>21425.3</v>
      </c>
    </row>
    <row r="72" customFormat="false" ht="13.8" hidden="false" customHeight="false" outlineLevel="0" collapsed="false">
      <c r="B72" s="9" t="s">
        <v>13</v>
      </c>
      <c r="C72" s="10" t="s">
        <v>14</v>
      </c>
      <c r="D72" s="10" t="s">
        <v>1</v>
      </c>
      <c r="E72" s="10" t="s">
        <v>15</v>
      </c>
      <c r="F72" s="11" t="s">
        <v>16</v>
      </c>
      <c r="I72" s="2" t="s">
        <v>258</v>
      </c>
      <c r="K72" s="2" t="s">
        <v>269</v>
      </c>
    </row>
    <row r="73" customFormat="false" ht="13.8" hidden="false" customHeight="false" outlineLevel="0" collapsed="false">
      <c r="B73" s="97" t="s">
        <v>9</v>
      </c>
      <c r="C73" s="39" t="n">
        <v>430</v>
      </c>
      <c r="D73" s="39"/>
      <c r="E73" s="39" t="n">
        <f aca="false">F76+F77</f>
        <v>6594.5</v>
      </c>
      <c r="F73" s="98"/>
      <c r="I73" s="1" t="n">
        <v>5500</v>
      </c>
      <c r="J73" s="1" t="s">
        <v>265</v>
      </c>
      <c r="K73" s="1" t="n">
        <v>30</v>
      </c>
      <c r="L73" s="1" t="s">
        <v>266</v>
      </c>
    </row>
    <row r="74" customFormat="false" ht="13.8" hidden="false" customHeight="false" outlineLevel="0" collapsed="false">
      <c r="B74" s="135"/>
      <c r="C74" s="1" t="n">
        <v>624</v>
      </c>
      <c r="E74" s="1" t="n">
        <f aca="false">K73</f>
        <v>30</v>
      </c>
      <c r="F74" s="136"/>
      <c r="I74" s="1" t="n">
        <v>-50</v>
      </c>
    </row>
    <row r="75" customFormat="false" ht="13.8" hidden="false" customHeight="false" outlineLevel="0" collapsed="false">
      <c r="B75" s="135"/>
      <c r="C75" s="1" t="n">
        <v>472</v>
      </c>
      <c r="E75" s="1" t="n">
        <f aca="false">E74*0.21</f>
        <v>6.3</v>
      </c>
      <c r="F75" s="136"/>
      <c r="I75" s="126" t="n">
        <f aca="false">I73+I74</f>
        <v>5450</v>
      </c>
    </row>
    <row r="76" customFormat="false" ht="13.8" hidden="false" customHeight="false" outlineLevel="0" collapsed="false">
      <c r="B76" s="135"/>
      <c r="C76" s="1" t="n">
        <v>700</v>
      </c>
      <c r="F76" s="139" t="n">
        <f aca="false">I75</f>
        <v>5450</v>
      </c>
      <c r="I76" s="126"/>
    </row>
    <row r="77" customFormat="false" ht="13.8" hidden="false" customHeight="false" outlineLevel="0" collapsed="false">
      <c r="B77" s="135"/>
      <c r="C77" s="1" t="n">
        <v>477</v>
      </c>
      <c r="F77" s="136" t="n">
        <f aca="false">0.21*F76</f>
        <v>1144.5</v>
      </c>
    </row>
    <row r="78" customFormat="false" ht="13.8" hidden="false" customHeight="false" outlineLevel="0" collapsed="false">
      <c r="B78" s="99"/>
      <c r="C78" s="100" t="n">
        <v>572</v>
      </c>
      <c r="D78" s="100"/>
      <c r="E78" s="100"/>
      <c r="F78" s="101" t="n">
        <f aca="false">E74+E75</f>
        <v>36.3</v>
      </c>
    </row>
    <row r="79" customFormat="false" ht="13.8" hidden="false" customHeight="false" outlineLevel="0" collapsed="false">
      <c r="B79" s="97" t="s">
        <v>259</v>
      </c>
      <c r="C79" s="39" t="n">
        <v>610</v>
      </c>
      <c r="D79" s="39"/>
      <c r="E79" s="39" t="n">
        <f aca="false">I75</f>
        <v>5450</v>
      </c>
      <c r="F79" s="98"/>
    </row>
    <row r="80" customFormat="false" ht="13.8" hidden="false" customHeight="false" outlineLevel="0" collapsed="false">
      <c r="B80" s="99"/>
      <c r="C80" s="100" t="n">
        <v>300</v>
      </c>
      <c r="D80" s="100"/>
      <c r="E80" s="100"/>
      <c r="F80" s="101" t="n">
        <f aca="false">E79</f>
        <v>5450</v>
      </c>
    </row>
    <row r="81" customFormat="false" ht="13.8" hidden="false" customHeight="false" outlineLevel="0" collapsed="false">
      <c r="B81" s="97" t="s">
        <v>49</v>
      </c>
      <c r="C81" s="39" t="n">
        <v>708</v>
      </c>
      <c r="D81" s="39"/>
      <c r="E81" s="140" t="n">
        <f aca="false">I73/2</f>
        <v>2750</v>
      </c>
      <c r="F81" s="98"/>
      <c r="I81" s="1" t="s">
        <v>56</v>
      </c>
    </row>
    <row r="82" customFormat="false" ht="13.8" hidden="false" customHeight="false" outlineLevel="0" collapsed="false">
      <c r="B82" s="135"/>
      <c r="C82" s="1" t="n">
        <v>477</v>
      </c>
      <c r="E82" s="1" t="n">
        <f aca="false">E81*0.21</f>
        <v>577.5</v>
      </c>
      <c r="F82" s="136"/>
      <c r="I82" s="2" t="n">
        <f aca="false">F76-E81-E88</f>
        <v>2650</v>
      </c>
    </row>
    <row r="83" customFormat="false" ht="13.8" hidden="false" customHeight="false" outlineLevel="0" collapsed="false">
      <c r="B83" s="99"/>
      <c r="C83" s="100" t="n">
        <v>430</v>
      </c>
      <c r="D83" s="100"/>
      <c r="E83" s="100"/>
      <c r="F83" s="101" t="n">
        <f aca="false">E81+E82</f>
        <v>3327.5</v>
      </c>
    </row>
    <row r="84" customFormat="false" ht="13.8" hidden="false" customHeight="false" outlineLevel="0" collapsed="false">
      <c r="B84" s="97" t="s">
        <v>259</v>
      </c>
      <c r="C84" s="39" t="n">
        <v>300</v>
      </c>
      <c r="D84" s="39"/>
      <c r="E84" s="39" t="n">
        <f aca="false">I73/2</f>
        <v>2750</v>
      </c>
      <c r="F84" s="98"/>
      <c r="I84" s="1" t="s">
        <v>83</v>
      </c>
    </row>
    <row r="85" customFormat="false" ht="13.8" hidden="false" customHeight="false" outlineLevel="0" collapsed="false">
      <c r="B85" s="99"/>
      <c r="C85" s="100" t="n">
        <v>610</v>
      </c>
      <c r="D85" s="100"/>
      <c r="E85" s="100"/>
      <c r="F85" s="101" t="n">
        <f aca="false">E84</f>
        <v>2750</v>
      </c>
    </row>
    <row r="86" customFormat="false" ht="13.8" hidden="false" customHeight="false" outlineLevel="0" collapsed="false">
      <c r="B86" s="97" t="s">
        <v>270</v>
      </c>
      <c r="C86" s="39" t="n">
        <v>572</v>
      </c>
      <c r="D86" s="39"/>
      <c r="E86" s="39" t="n">
        <f aca="false">F87</f>
        <v>3267</v>
      </c>
      <c r="F86" s="98"/>
    </row>
    <row r="87" customFormat="false" ht="13.8" hidden="false" customHeight="false" outlineLevel="0" collapsed="false">
      <c r="B87" s="99"/>
      <c r="C87" s="100" t="n">
        <v>430</v>
      </c>
      <c r="D87" s="100"/>
      <c r="E87" s="100"/>
      <c r="F87" s="101" t="n">
        <f aca="false">E73-F83</f>
        <v>3267</v>
      </c>
    </row>
    <row r="88" customFormat="false" ht="13.8" hidden="false" customHeight="false" outlineLevel="0" collapsed="false">
      <c r="B88" s="97" t="s">
        <v>59</v>
      </c>
      <c r="C88" s="39" t="n">
        <v>706</v>
      </c>
      <c r="D88" s="39"/>
      <c r="E88" s="140" t="n">
        <v>50</v>
      </c>
      <c r="F88" s="98"/>
    </row>
    <row r="89" customFormat="false" ht="13.8" hidden="false" customHeight="false" outlineLevel="0" collapsed="false">
      <c r="B89" s="135"/>
      <c r="C89" s="1" t="n">
        <v>477</v>
      </c>
      <c r="E89" s="1" t="n">
        <f aca="false">E88*0.21</f>
        <v>10.5</v>
      </c>
      <c r="F89" s="136"/>
    </row>
    <row r="90" customFormat="false" ht="13.8" hidden="false" customHeight="false" outlineLevel="0" collapsed="false">
      <c r="B90" s="99"/>
      <c r="C90" s="100" t="n">
        <v>430</v>
      </c>
      <c r="D90" s="100"/>
      <c r="E90" s="100"/>
      <c r="F90" s="101" t="n">
        <f aca="false">E88+E89</f>
        <v>60.5</v>
      </c>
    </row>
    <row r="91" customFormat="false" ht="13.8" hidden="false" customHeight="false" outlineLevel="0" collapsed="false">
      <c r="B91" s="97" t="s">
        <v>271</v>
      </c>
      <c r="C91" s="39" t="n">
        <v>430</v>
      </c>
      <c r="D91" s="39"/>
      <c r="E91" s="39" t="n">
        <f aca="false">F90</f>
        <v>60.5</v>
      </c>
      <c r="F91" s="98"/>
    </row>
    <row r="92" customFormat="false" ht="13.8" hidden="false" customHeight="false" outlineLevel="0" collapsed="false">
      <c r="B92" s="99"/>
      <c r="C92" s="100" t="n">
        <v>572</v>
      </c>
      <c r="D92" s="100"/>
      <c r="E92" s="100"/>
      <c r="F92" s="101" t="n">
        <f aca="false">F90</f>
        <v>60.5</v>
      </c>
    </row>
  </sheetData>
  <mergeCells count="4">
    <mergeCell ref="B4:H6"/>
    <mergeCell ref="K19:R22"/>
    <mergeCell ref="B46:H48"/>
    <mergeCell ref="B64:J68"/>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3:I48"/>
  <sheetViews>
    <sheetView showFormulas="false" showGridLines="true" showRowColHeaders="true" showZeros="true" rightToLeft="false" tabSelected="true" showOutlineSymbols="true" defaultGridColor="true" view="normal" topLeftCell="A455" colorId="64" zoomScale="100" zoomScaleNormal="100" zoomScalePageLayoutView="100" workbookViewId="0">
      <selection pane="topLeft" activeCell="A49" activeCellId="0" sqref="A49"/>
    </sheetView>
  </sheetViews>
  <sheetFormatPr defaultColWidth="11.53515625" defaultRowHeight="12.8" zeroHeight="false" outlineLevelRow="0" outlineLevelCol="0"/>
  <cols>
    <col collapsed="false" customWidth="false" hidden="false" outlineLevel="0" max="1025" min="1" style="1" width="11.52"/>
  </cols>
  <sheetData>
    <row r="3" customFormat="false" ht="13.8" hidden="false" customHeight="false" outlineLevel="0" collapsed="false">
      <c r="A3" s="112" t="s">
        <v>272</v>
      </c>
    </row>
    <row r="4" customFormat="false" ht="13.8" hidden="false" customHeight="false" outlineLevel="0" collapsed="false">
      <c r="A4" s="112"/>
    </row>
    <row r="5" customFormat="false" ht="13.8" hidden="false" customHeight="false" outlineLevel="0" collapsed="false">
      <c r="A5" s="1" t="s">
        <v>51</v>
      </c>
    </row>
    <row r="6" customFormat="false" ht="13.8" hidden="false" customHeight="false" outlineLevel="0" collapsed="false">
      <c r="A6" s="1" t="s">
        <v>273</v>
      </c>
      <c r="D6" s="65" t="s">
        <v>151</v>
      </c>
      <c r="E6" s="65"/>
      <c r="F6" s="65"/>
      <c r="G6" s="65"/>
      <c r="H6" s="65"/>
      <c r="I6" s="65"/>
    </row>
    <row r="7" customFormat="false" ht="13.8" hidden="false" customHeight="false" outlineLevel="0" collapsed="false">
      <c r="D7" s="65" t="s">
        <v>153</v>
      </c>
      <c r="E7" s="65"/>
      <c r="F7" s="65"/>
      <c r="G7" s="65"/>
      <c r="H7" s="65"/>
      <c r="I7" s="65"/>
    </row>
    <row r="8" customFormat="false" ht="13.8" hidden="false" customHeight="false" outlineLevel="0" collapsed="false">
      <c r="D8" s="65" t="s">
        <v>154</v>
      </c>
      <c r="E8" s="65"/>
      <c r="F8" s="65"/>
      <c r="G8" s="65"/>
      <c r="H8" s="65"/>
      <c r="I8" s="65"/>
    </row>
    <row r="9" customFormat="false" ht="13.8" hidden="false" customHeight="false" outlineLevel="0" collapsed="false">
      <c r="B9" s="137" t="s">
        <v>268</v>
      </c>
    </row>
    <row r="10" customFormat="false" ht="13.8" hidden="false" customHeight="false" outlineLevel="0" collapsed="false">
      <c r="B10" s="1" t="s">
        <v>56</v>
      </c>
    </row>
    <row r="11" customFormat="false" ht="13.8" hidden="false" customHeight="false" outlineLevel="0" collapsed="false">
      <c r="B11" s="1" t="s">
        <v>68</v>
      </c>
    </row>
    <row r="12" customFormat="false" ht="13.8" hidden="false" customHeight="false" outlineLevel="0" collapsed="false">
      <c r="B12" s="2" t="s">
        <v>70</v>
      </c>
    </row>
    <row r="13" customFormat="false" ht="13.8" hidden="false" customHeight="false" outlineLevel="0" collapsed="false">
      <c r="B13" s="1" t="s">
        <v>71</v>
      </c>
    </row>
    <row r="14" customFormat="false" ht="13.8" hidden="false" customHeight="false" outlineLevel="0" collapsed="false">
      <c r="B14" s="2" t="s">
        <v>73</v>
      </c>
    </row>
    <row r="15" customFormat="false" ht="13.8" hidden="false" customHeight="false" outlineLevel="0" collapsed="false"/>
    <row r="17" customFormat="false" ht="13.8" hidden="false" customHeight="false" outlineLevel="0" collapsed="false">
      <c r="A17" s="1" t="s">
        <v>67</v>
      </c>
    </row>
    <row r="19" customFormat="false" ht="13.8" hidden="false" customHeight="false" outlineLevel="0" collapsed="false">
      <c r="A19" s="1" t="s">
        <v>274</v>
      </c>
      <c r="C19" s="1" t="s">
        <v>84</v>
      </c>
    </row>
    <row r="21" customFormat="false" ht="13.8" hidden="false" customHeight="false" outlineLevel="0" collapsed="false">
      <c r="A21" s="1" t="s">
        <v>275</v>
      </c>
      <c r="B21" s="1" t="s">
        <v>115</v>
      </c>
    </row>
    <row r="22" customFormat="false" ht="13.8" hidden="false" customHeight="false" outlineLevel="0" collapsed="false">
      <c r="B22" s="2" t="s">
        <v>116</v>
      </c>
    </row>
    <row r="25" customFormat="false" ht="13.8" hidden="false" customHeight="false" outlineLevel="0" collapsed="false">
      <c r="A25" s="1" t="s">
        <v>130</v>
      </c>
      <c r="C25" s="69"/>
      <c r="D25" s="69"/>
      <c r="G25" s="2" t="s">
        <v>276</v>
      </c>
    </row>
    <row r="26" customFormat="false" ht="13.8" hidden="false" customHeight="false" outlineLevel="0" collapsed="false">
      <c r="A26" s="1" t="s">
        <v>131</v>
      </c>
      <c r="C26" s="69" t="n">
        <f aca="false">1500-100</f>
        <v>1400</v>
      </c>
      <c r="D26" s="69" t="s">
        <v>132</v>
      </c>
    </row>
    <row r="27" customFormat="false" ht="13.8" hidden="false" customHeight="false" outlineLevel="0" collapsed="false">
      <c r="C27" s="69"/>
      <c r="D27" s="69" t="n">
        <v>-600</v>
      </c>
      <c r="E27" s="1" t="s">
        <v>133</v>
      </c>
    </row>
    <row r="28" customFormat="false" ht="13.8" hidden="false" customHeight="false" outlineLevel="0" collapsed="false"/>
    <row r="29" customFormat="false" ht="13.8" hidden="false" customHeight="false" outlineLevel="0" collapsed="false">
      <c r="A29" s="1" t="s">
        <v>277</v>
      </c>
    </row>
    <row r="30" customFormat="false" ht="13.8" hidden="false" customHeight="false" outlineLevel="0" collapsed="false">
      <c r="A30" s="1" t="s">
        <v>137</v>
      </c>
    </row>
    <row r="31" customFormat="false" ht="13.8" hidden="false" customHeight="false" outlineLevel="0" collapsed="false">
      <c r="A31" s="1" t="s">
        <v>139</v>
      </c>
    </row>
    <row r="32" customFormat="false" ht="13.8" hidden="false" customHeight="false" outlineLevel="0" collapsed="false">
      <c r="A32" s="1" t="s">
        <v>141</v>
      </c>
    </row>
    <row r="34" customFormat="false" ht="13.8" hidden="false" customHeight="false" outlineLevel="0" collapsed="false">
      <c r="A34" s="44" t="s">
        <v>278</v>
      </c>
    </row>
    <row r="37" customFormat="false" ht="13.8" hidden="false" customHeight="false" outlineLevel="0" collapsed="false">
      <c r="A37" s="1" t="s">
        <v>279</v>
      </c>
      <c r="C37" s="1" t="s">
        <v>280</v>
      </c>
      <c r="F37" s="2" t="s">
        <v>281</v>
      </c>
    </row>
    <row r="38" customFormat="false" ht="13.8" hidden="false" customHeight="false" outlineLevel="0" collapsed="false">
      <c r="C38" s="1" t="s">
        <v>282</v>
      </c>
      <c r="F38" s="2" t="s">
        <v>252</v>
      </c>
    </row>
    <row r="41" customFormat="false" ht="13.8" hidden="false" customHeight="false" outlineLevel="0" collapsed="false">
      <c r="A41" s="1" t="s">
        <v>283</v>
      </c>
      <c r="D41" s="2" t="s">
        <v>284</v>
      </c>
    </row>
    <row r="43" customFormat="false" ht="13.8" hidden="false" customHeight="false" outlineLevel="0" collapsed="false">
      <c r="A43" s="2" t="s">
        <v>285</v>
      </c>
    </row>
    <row r="44" customFormat="false" ht="13.8" hidden="false" customHeight="false" outlineLevel="0" collapsed="false">
      <c r="A44" s="2" t="s">
        <v>286</v>
      </c>
    </row>
    <row r="45" customFormat="false" ht="13.8" hidden="false" customHeight="false" outlineLevel="0" collapsed="false">
      <c r="A45" s="2" t="s">
        <v>287</v>
      </c>
    </row>
    <row r="47" customFormat="false" ht="13.8" hidden="false" customHeight="false" outlineLevel="0" collapsed="false">
      <c r="A47" s="1" t="s">
        <v>288</v>
      </c>
    </row>
    <row r="48" customFormat="false" ht="13.8" hidden="false" customHeight="false" outlineLevel="0" collapsed="false">
      <c r="A48" s="1" t="s">
        <v>289</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32</TotalTime>
  <Application>LibreOffice/6.3.1.2$Windows_X86_64 LibreOffice_project/b79626edf0065ac373bd1df5c28bd630b4424273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2020-11-18T19:08:47Z</dcterms:created>
  <dc:creator>Patricia Soriano Machado</dc:creator>
  <dc:description/>
  <dc:language>es-ES</dc:language>
  <cp:lastModifiedBy/>
  <dcterms:modified xsi:type="dcterms:W3CDTF">2021-01-26T17:52:52Z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